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nhiimpl1-my.sharepoint.com/personal/dcinvit_nhit_co_in/Documents/# OFFICIAL/# InvIT/# Open Procurement Bidding/RFP - RUB Drain Works CHKRP NEPPL 14042026/ATR 20042026/"/>
    </mc:Choice>
  </mc:AlternateContent>
  <xr:revisionPtr revIDLastSave="109" documentId="8_{843F09CE-3A02-4C9D-8BB3-4C7C83FC7055}" xr6:coauthVersionLast="47" xr6:coauthVersionMax="47" xr10:uidLastSave="{002F54D4-F7F5-48E8-AAB1-DB705B445ABA}"/>
  <bookViews>
    <workbookView xWindow="-116" yWindow="-116" windowWidth="24917" windowHeight="13410" tabRatio="893" firstSheet="1" activeTab="2" xr2:uid="{00000000-000D-0000-FFFF-FFFF00000000}"/>
  </bookViews>
  <sheets>
    <sheet name="Sheet1" sheetId="1" state="hidden" r:id="rId1"/>
    <sheet name="Abstract Summary" sheetId="12" r:id="rId2"/>
    <sheet name="Abstract" sheetId="11" r:id="rId3"/>
    <sheet name="M.Sheet" sheetId="2" r:id="rId4"/>
    <sheet name="HPC" sheetId="13" r:id="rId5"/>
    <sheet name="PCC Drain " sheetId="15" r:id="rId6"/>
    <sheet name="PQC Panels " sheetId="16" r:id="rId7"/>
    <sheet name="Top Encas" sheetId="14" r:id="rId8"/>
    <sheet name="Drain BBS " sheetId="3" r:id="rId9"/>
    <sheet name="Box Culvert BBS " sheetId="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s>
  <definedNames>
    <definedName name="\0">!#REF!</definedName>
    <definedName name="\1">!#REF!</definedName>
    <definedName name="\a">#N/A</definedName>
    <definedName name="\b">#N/A</definedName>
    <definedName name="\c">#N/A</definedName>
    <definedName name="\d">!#REF!</definedName>
    <definedName name="\d\srh.xls">#REF!</definedName>
    <definedName name="\f">!#REF!</definedName>
    <definedName name="\H">!#REF!</definedName>
    <definedName name="\i">!#REF!</definedName>
    <definedName name="\j">!#REF!</definedName>
    <definedName name="\k">!#REF!</definedName>
    <definedName name="\l">#REF!</definedName>
    <definedName name="\m">!#REF!</definedName>
    <definedName name="\o">#REF!</definedName>
    <definedName name="\p">!#REF!</definedName>
    <definedName name="\r">!#REF!</definedName>
    <definedName name="\s">!#REF!</definedName>
    <definedName name="\t">!#REF!</definedName>
    <definedName name="\z">#REF!</definedName>
    <definedName name="_">!#REF!</definedName>
    <definedName name="_______________________________________cra10">#REF!</definedName>
    <definedName name="_______________________________________cra11">#REF!</definedName>
    <definedName name="_______________________________________cra12">#REF!</definedName>
    <definedName name="_______________________________________cra13">#REF!</definedName>
    <definedName name="_______________________________________cra20">#REF!</definedName>
    <definedName name="_______________________________________cra22">#REF!</definedName>
    <definedName name="_______________________________________cra25">#REF!</definedName>
    <definedName name="_______________________________________cra26">#REF!</definedName>
    <definedName name="_______________________________________cra40">#REF!</definedName>
    <definedName name="_______________________________________cra45">#REF!</definedName>
    <definedName name="_______________________________________cra50">#REF!</definedName>
    <definedName name="_______________________________________cra6">#REF!</definedName>
    <definedName name="______________________________________cra10">#REF!</definedName>
    <definedName name="______________________________________cra11">#REF!</definedName>
    <definedName name="______________________________________cra12">#REF!</definedName>
    <definedName name="______________________________________cra13">#REF!</definedName>
    <definedName name="______________________________________cra20">#REF!</definedName>
    <definedName name="______________________________________cra22">#REF!</definedName>
    <definedName name="______________________________________cra25">#REF!</definedName>
    <definedName name="______________________________________cra26">#REF!</definedName>
    <definedName name="______________________________________cra40">#REF!</definedName>
    <definedName name="______________________________________cra45">#REF!</definedName>
    <definedName name="______________________________________cra50">#REF!</definedName>
    <definedName name="______________________________________cra6">#REF!</definedName>
    <definedName name="_____________________________________cra10">#REF!</definedName>
    <definedName name="_____________________________________cra11">#REF!</definedName>
    <definedName name="_____________________________________cra12">#REF!</definedName>
    <definedName name="_____________________________________cra13">#REF!</definedName>
    <definedName name="_____________________________________cra20">#REF!</definedName>
    <definedName name="_____________________________________cra22">#REF!</definedName>
    <definedName name="_____________________________________cra25">#REF!</definedName>
    <definedName name="_____________________________________cra26">#REF!</definedName>
    <definedName name="_____________________________________cra40">#REF!</definedName>
    <definedName name="_____________________________________cra45">#REF!</definedName>
    <definedName name="_____________________________________cra50">#REF!</definedName>
    <definedName name="_____________________________________cra6">#REF!</definedName>
    <definedName name="____________________________________can430">40.73</definedName>
    <definedName name="____________________________________can435">43.3</definedName>
    <definedName name="____________________________________cra10">#REF!</definedName>
    <definedName name="____________________________________cra11">#REF!</definedName>
    <definedName name="____________________________________cra12">#REF!</definedName>
    <definedName name="____________________________________cra13">#REF!</definedName>
    <definedName name="____________________________________cra20">#REF!</definedName>
    <definedName name="____________________________________cra22">#REF!</definedName>
    <definedName name="____________________________________cra25">#REF!</definedName>
    <definedName name="____________________________________cra26">#REF!</definedName>
    <definedName name="____________________________________cra40">#REF!</definedName>
    <definedName name="____________________________________cra45">#REF!</definedName>
    <definedName name="____________________________________cra50">#REF!</definedName>
    <definedName name="____________________________________cra6">#REF!</definedName>
    <definedName name="___________________________________can430">40.73</definedName>
    <definedName name="___________________________________can435">43.3</definedName>
    <definedName name="___________________________________cra10">#REF!</definedName>
    <definedName name="___________________________________cra11">#REF!</definedName>
    <definedName name="___________________________________cra12">#REF!</definedName>
    <definedName name="___________________________________cra13">#REF!</definedName>
    <definedName name="___________________________________cra20">#REF!</definedName>
    <definedName name="___________________________________cra22">#REF!</definedName>
    <definedName name="___________________________________cra25">#REF!</definedName>
    <definedName name="___________________________________cra26">#REF!</definedName>
    <definedName name="___________________________________cra40">#REF!</definedName>
    <definedName name="___________________________________cra45">#REF!</definedName>
    <definedName name="___________________________________cra50">#REF!</definedName>
    <definedName name="___________________________________cra6">#REF!</definedName>
    <definedName name="__________________________________can430">40.73</definedName>
    <definedName name="__________________________________can435">43.3</definedName>
    <definedName name="__________________________________cra10">#REF!</definedName>
    <definedName name="__________________________________cra11">#REF!</definedName>
    <definedName name="__________________________________cra12">#REF!</definedName>
    <definedName name="__________________________________cra13">#REF!</definedName>
    <definedName name="__________________________________cra20">#REF!</definedName>
    <definedName name="__________________________________cra22">#REF!</definedName>
    <definedName name="__________________________________cra25">#REF!</definedName>
    <definedName name="__________________________________cra26">#REF!</definedName>
    <definedName name="__________________________________cra40">#REF!</definedName>
    <definedName name="__________________________________cra45">#REF!</definedName>
    <definedName name="__________________________________cra50">#REF!</definedName>
    <definedName name="__________________________________cra6">#REF!</definedName>
    <definedName name="_________________________________can430">40.73</definedName>
    <definedName name="_________________________________can435">43.3</definedName>
    <definedName name="_________________________________cra10">#REF!</definedName>
    <definedName name="_________________________________cra11">#REF!</definedName>
    <definedName name="_________________________________cra12">#REF!</definedName>
    <definedName name="_________________________________cra13">#REF!</definedName>
    <definedName name="_________________________________cra20">#REF!</definedName>
    <definedName name="_________________________________cra22">#REF!</definedName>
    <definedName name="_________________________________cra25">#REF!</definedName>
    <definedName name="_________________________________cra26">#REF!</definedName>
    <definedName name="_________________________________cra40">#REF!</definedName>
    <definedName name="_________________________________cra45">#REF!</definedName>
    <definedName name="_________________________________cra50">#REF!</definedName>
    <definedName name="_________________________________cra6">#REF!</definedName>
    <definedName name="________________________________can430">40.73</definedName>
    <definedName name="________________________________can435">43.3</definedName>
    <definedName name="________________________________cra10">#REF!</definedName>
    <definedName name="________________________________cra11">#REF!</definedName>
    <definedName name="________________________________cra12">#REF!</definedName>
    <definedName name="________________________________cra13">#REF!</definedName>
    <definedName name="________________________________cra20">#REF!</definedName>
    <definedName name="________________________________cra22">#REF!</definedName>
    <definedName name="________________________________cra25">#REF!</definedName>
    <definedName name="________________________________cra26">#REF!</definedName>
    <definedName name="________________________________cra40">#REF!</definedName>
    <definedName name="________________________________cra45">#REF!</definedName>
    <definedName name="________________________________cra50">#REF!</definedName>
    <definedName name="________________________________cra6">#REF!</definedName>
    <definedName name="_______________________________can430">40.73</definedName>
    <definedName name="_______________________________can435">43.3</definedName>
    <definedName name="_______________________________cra10">#REF!</definedName>
    <definedName name="_______________________________cra11">#REF!</definedName>
    <definedName name="_______________________________cra12">#REF!</definedName>
    <definedName name="_______________________________cra13">#REF!</definedName>
    <definedName name="_______________________________cra20">#REF!</definedName>
    <definedName name="_______________________________cra22">#REF!</definedName>
    <definedName name="_______________________________cra25">#REF!</definedName>
    <definedName name="_______________________________cra26">#REF!</definedName>
    <definedName name="_______________________________cra40">#REF!</definedName>
    <definedName name="_______________________________cra45">#REF!</definedName>
    <definedName name="_______________________________cra50">#REF!</definedName>
    <definedName name="_______________________________cra6">#REF!</definedName>
    <definedName name="______________________________can430">40.73</definedName>
    <definedName name="______________________________can435">43.3</definedName>
    <definedName name="______________________________cra10">#REF!</definedName>
    <definedName name="______________________________cra11">#REF!</definedName>
    <definedName name="______________________________cra12">#REF!</definedName>
    <definedName name="______________________________cra13">#REF!</definedName>
    <definedName name="______________________________cra20">#REF!</definedName>
    <definedName name="______________________________cra22">#REF!</definedName>
    <definedName name="______________________________cra25">#REF!</definedName>
    <definedName name="______________________________cra26">#REF!</definedName>
    <definedName name="______________________________cra40">#REF!</definedName>
    <definedName name="______________________________cra45">#REF!</definedName>
    <definedName name="______________________________cra50">#REF!</definedName>
    <definedName name="______________________________cra6">#REF!</definedName>
    <definedName name="_____________________________can430">40.73</definedName>
    <definedName name="_____________________________can435">43.3</definedName>
    <definedName name="_____________________________cra10">#REF!</definedName>
    <definedName name="_____________________________cra11">#REF!</definedName>
    <definedName name="_____________________________cra12">#REF!</definedName>
    <definedName name="_____________________________cra13">#REF!</definedName>
    <definedName name="_____________________________cra20">#REF!</definedName>
    <definedName name="_____________________________cra22">#REF!</definedName>
    <definedName name="_____________________________cra25">#REF!</definedName>
    <definedName name="_____________________________cra26">#REF!</definedName>
    <definedName name="_____________________________cra40">#REF!</definedName>
    <definedName name="_____________________________cra45">#REF!</definedName>
    <definedName name="_____________________________cra50">#REF!</definedName>
    <definedName name="_____________________________cra6">#REF!</definedName>
    <definedName name="____________________________can430">40.73</definedName>
    <definedName name="____________________________can435">43.3</definedName>
    <definedName name="____________________________cra10">#REF!</definedName>
    <definedName name="____________________________cra11">#REF!</definedName>
    <definedName name="____________________________cra12">#REF!</definedName>
    <definedName name="____________________________cra13">#REF!</definedName>
    <definedName name="____________________________cra20">#REF!</definedName>
    <definedName name="____________________________cra22">#REF!</definedName>
    <definedName name="____________________________cra25">#REF!</definedName>
    <definedName name="____________________________cra26">#REF!</definedName>
    <definedName name="____________________________cra40">#REF!</definedName>
    <definedName name="____________________________cra45">#REF!</definedName>
    <definedName name="____________________________cra50">#REF!</definedName>
    <definedName name="____________________________cra6">#REF!</definedName>
    <definedName name="___________________________can430">40.73</definedName>
    <definedName name="___________________________can435">43.3</definedName>
    <definedName name="___________________________cra10">#REF!</definedName>
    <definedName name="___________________________cra11">#REF!</definedName>
    <definedName name="___________________________cra12">#REF!</definedName>
    <definedName name="___________________________cra13">#REF!</definedName>
    <definedName name="___________________________cra20">#REF!</definedName>
    <definedName name="___________________________cra22">#REF!</definedName>
    <definedName name="___________________________cra25">#REF!</definedName>
    <definedName name="___________________________cra26">#REF!</definedName>
    <definedName name="___________________________cra40">#REF!</definedName>
    <definedName name="___________________________cra45">#REF!</definedName>
    <definedName name="___________________________cra50">#REF!</definedName>
    <definedName name="___________________________cra6">#REF!</definedName>
    <definedName name="__________________________can430">40.73</definedName>
    <definedName name="__________________________can435">43.3</definedName>
    <definedName name="__________________________cra10">#REF!</definedName>
    <definedName name="__________________________cra11">#REF!</definedName>
    <definedName name="__________________________cra12">#REF!</definedName>
    <definedName name="__________________________cra13">#REF!</definedName>
    <definedName name="__________________________cra20">#REF!</definedName>
    <definedName name="__________________________cra22">#REF!</definedName>
    <definedName name="__________________________cra25">#REF!</definedName>
    <definedName name="__________________________cra26">#REF!</definedName>
    <definedName name="__________________________cra40">#REF!</definedName>
    <definedName name="__________________________cra45">#REF!</definedName>
    <definedName name="__________________________cra50">#REF!</definedName>
    <definedName name="__________________________cra6">#REF!</definedName>
    <definedName name="_________________________can430">40.73</definedName>
    <definedName name="_________________________can435">43.3</definedName>
    <definedName name="_________________________cra10">#REF!</definedName>
    <definedName name="_________________________cra11">#REF!</definedName>
    <definedName name="_________________________cra12">#REF!</definedName>
    <definedName name="_________________________cra13">#REF!</definedName>
    <definedName name="_________________________cra20">#REF!</definedName>
    <definedName name="_________________________cra22">#REF!</definedName>
    <definedName name="_________________________cra25">#REF!</definedName>
    <definedName name="_________________________cra26">#REF!</definedName>
    <definedName name="_________________________cra40">#REF!</definedName>
    <definedName name="_________________________cra45">#REF!</definedName>
    <definedName name="_________________________cra50">#REF!</definedName>
    <definedName name="_________________________cra6">#REF!</definedName>
    <definedName name="________________________can430">40.73</definedName>
    <definedName name="________________________can435">43.3</definedName>
    <definedName name="________________________cra10">#REF!</definedName>
    <definedName name="________________________cra11">#REF!</definedName>
    <definedName name="________________________cra12">#REF!</definedName>
    <definedName name="________________________cra13">#REF!</definedName>
    <definedName name="________________________cra20">#REF!</definedName>
    <definedName name="________________________cra22">#REF!</definedName>
    <definedName name="________________________cra25">#REF!</definedName>
    <definedName name="________________________cra26">#REF!</definedName>
    <definedName name="________________________cra40">#REF!</definedName>
    <definedName name="________________________cra45">#REF!</definedName>
    <definedName name="________________________cra50">#REF!</definedName>
    <definedName name="________________________cra6">#REF!</definedName>
    <definedName name="_______________________can430">40.73</definedName>
    <definedName name="_______________________can435">43.3</definedName>
    <definedName name="_______________________cra10">#REF!</definedName>
    <definedName name="_______________________cra11">#REF!</definedName>
    <definedName name="_______________________cra12">#REF!</definedName>
    <definedName name="_______________________cra13">#REF!</definedName>
    <definedName name="_______________________cra20">#REF!</definedName>
    <definedName name="_______________________cra22">#REF!</definedName>
    <definedName name="_______________________cra25">#REF!</definedName>
    <definedName name="_______________________cra26">#REF!</definedName>
    <definedName name="_______________________cra40">#REF!</definedName>
    <definedName name="_______________________cra45">#REF!</definedName>
    <definedName name="_______________________cra50">#REF!</definedName>
    <definedName name="_______________________cra6">#REF!</definedName>
    <definedName name="_______________________tr1800">#REF!</definedName>
    <definedName name="_______________________tr6001">#REF!</definedName>
    <definedName name="_______________________tr900">#REF!</definedName>
    <definedName name="______________________can430">40.73</definedName>
    <definedName name="______________________can435">43.3</definedName>
    <definedName name="______________________cra10">#REF!</definedName>
    <definedName name="______________________cra11">#REF!</definedName>
    <definedName name="______________________cra12">#REF!</definedName>
    <definedName name="______________________cra13">#REF!</definedName>
    <definedName name="______________________cra20">#REF!</definedName>
    <definedName name="______________________cra22">#REF!</definedName>
    <definedName name="______________________cra25">#REF!</definedName>
    <definedName name="______________________cra26">#REF!</definedName>
    <definedName name="______________________cra40">#REF!</definedName>
    <definedName name="______________________cra45">#REF!</definedName>
    <definedName name="______________________cra50">#REF!</definedName>
    <definedName name="______________________cra6">#REF!</definedName>
    <definedName name="______________________tr1800">#REF!</definedName>
    <definedName name="______________________tr6001">#REF!</definedName>
    <definedName name="______________________tr900">#REF!</definedName>
    <definedName name="_____________________can430">40.73</definedName>
    <definedName name="_____________________can435">43.3</definedName>
    <definedName name="_____________________cra10">#REF!</definedName>
    <definedName name="_____________________cra11">#REF!</definedName>
    <definedName name="_____________________cra12">#REF!</definedName>
    <definedName name="_____________________cra13">#REF!</definedName>
    <definedName name="_____________________cra20">#REF!</definedName>
    <definedName name="_____________________cra22">#REF!</definedName>
    <definedName name="_____________________cra25">#REF!</definedName>
    <definedName name="_____________________cra26">#REF!</definedName>
    <definedName name="_____________________cra40">#REF!</definedName>
    <definedName name="_____________________cra45">#REF!</definedName>
    <definedName name="_____________________cra50">#REF!</definedName>
    <definedName name="_____________________cra6">#REF!</definedName>
    <definedName name="____________________Ast2">!#REF!</definedName>
    <definedName name="____________________can430">40.73</definedName>
    <definedName name="____________________can435">43.3</definedName>
    <definedName name="____________________cra10">#REF!</definedName>
    <definedName name="____________________cra11">#REF!</definedName>
    <definedName name="____________________cra12">#REF!</definedName>
    <definedName name="____________________cra13">#REF!</definedName>
    <definedName name="____________________cra20">#REF!</definedName>
    <definedName name="____________________cra22">#REF!</definedName>
    <definedName name="____________________cra25">#REF!</definedName>
    <definedName name="____________________cra26">#REF!</definedName>
    <definedName name="____________________cra40">#REF!</definedName>
    <definedName name="____________________cra45">#REF!</definedName>
    <definedName name="____________________cra50">#REF!</definedName>
    <definedName name="____________________cra6">#REF!</definedName>
    <definedName name="____________________obm1">#REF!</definedName>
    <definedName name="____________________obm2">#REF!</definedName>
    <definedName name="____________________obm3">#REF!</definedName>
    <definedName name="____________________obm4">#REF!</definedName>
    <definedName name="____________________osf1">#REF!</definedName>
    <definedName name="____________________osf2">#REF!</definedName>
    <definedName name="____________________osf3">#REF!</definedName>
    <definedName name="____________________osf4">#REF!</definedName>
    <definedName name="____________________sbm1">#REF!</definedName>
    <definedName name="____________________sbm2">#REF!</definedName>
    <definedName name="____________________sbm3">#REF!</definedName>
    <definedName name="____________________sbm4">#REF!</definedName>
    <definedName name="____________________ssf1">#REF!</definedName>
    <definedName name="____________________ssf2">#REF!</definedName>
    <definedName name="____________________ssf3">#REF!</definedName>
    <definedName name="____________________ssf4">#REF!</definedName>
    <definedName name="____________________tr1800">#REF!</definedName>
    <definedName name="____________________tr6001">#REF!</definedName>
    <definedName name="____________________tr900">#REF!</definedName>
    <definedName name="____________________wcg1">#REF!</definedName>
    <definedName name="___________________Ast2">!#REF!</definedName>
    <definedName name="___________________can430">40.73</definedName>
    <definedName name="___________________can435">43.3</definedName>
    <definedName name="___________________cra10">#REF!</definedName>
    <definedName name="___________________cra11">#REF!</definedName>
    <definedName name="___________________cra12">#REF!</definedName>
    <definedName name="___________________cra13">#REF!</definedName>
    <definedName name="___________________cra20">#REF!</definedName>
    <definedName name="___________________cra22">#REF!</definedName>
    <definedName name="___________________cra25">#REF!</definedName>
    <definedName name="___________________cra26">#REF!</definedName>
    <definedName name="___________________cra40">#REF!</definedName>
    <definedName name="___________________cra45">#REF!</definedName>
    <definedName name="___________________cra50">#REF!</definedName>
    <definedName name="___________________cra6">#REF!</definedName>
    <definedName name="___________________obm1">#REF!</definedName>
    <definedName name="___________________obm2">#REF!</definedName>
    <definedName name="___________________obm3">#REF!</definedName>
    <definedName name="___________________obm4">#REF!</definedName>
    <definedName name="___________________osf1">#REF!</definedName>
    <definedName name="___________________osf2">#REF!</definedName>
    <definedName name="___________________osf3">#REF!</definedName>
    <definedName name="___________________osf4">#REF!</definedName>
    <definedName name="___________________sbm1">#REF!</definedName>
    <definedName name="___________________sbm2">#REF!</definedName>
    <definedName name="___________________sbm3">#REF!</definedName>
    <definedName name="___________________sbm4">#REF!</definedName>
    <definedName name="___________________ssf1">#REF!</definedName>
    <definedName name="___________________ssf2">#REF!</definedName>
    <definedName name="___________________ssf3">#REF!</definedName>
    <definedName name="___________________ssf4">#REF!</definedName>
    <definedName name="___________________tr1800">#REF!</definedName>
    <definedName name="___________________tr6001">#REF!</definedName>
    <definedName name="___________________tr900">#REF!</definedName>
    <definedName name="___________________wcg1">#REF!</definedName>
    <definedName name="__________________aa1">!#REF!</definedName>
    <definedName name="__________________aaa1">!#REF!</definedName>
    <definedName name="__________________AAS1">!#REF!</definedName>
    <definedName name="__________________ang1">!#REF!</definedName>
    <definedName name="__________________Ast1">!#REF!</definedName>
    <definedName name="__________________Ast2">!#REF!</definedName>
    <definedName name="__________________b1">!#REF!</definedName>
    <definedName name="__________________B5">#REF!</definedName>
    <definedName name="__________________BBS1">!#REF!</definedName>
    <definedName name="__________________Bcw1">!#REF!</definedName>
    <definedName name="__________________Bhh1">#REF!</definedName>
    <definedName name="__________________Bhw1">#REF!</definedName>
    <definedName name="__________________brt1">#REF!</definedName>
    <definedName name="__________________brt2">#REF!</definedName>
    <definedName name="__________________can430">40.73</definedName>
    <definedName name="__________________can435">43.3</definedName>
    <definedName name="__________________CCS1">!#REF!</definedName>
    <definedName name="__________________CGS2">#REF!</definedName>
    <definedName name="__________________cov1">!#REF!</definedName>
    <definedName name="__________________cra10">#REF!</definedName>
    <definedName name="__________________cra11">#REF!</definedName>
    <definedName name="__________________cra12">#REF!</definedName>
    <definedName name="__________________cra13">#REF!</definedName>
    <definedName name="__________________cra20">#REF!</definedName>
    <definedName name="__________________cra22">#REF!</definedName>
    <definedName name="__________________cra25">#REF!</definedName>
    <definedName name="__________________cra26">#REF!</definedName>
    <definedName name="__________________cra40">#REF!</definedName>
    <definedName name="__________________cra45">#REF!</definedName>
    <definedName name="__________________cra50">#REF!</definedName>
    <definedName name="__________________cra6">#REF!</definedName>
    <definedName name="__________________d1">!#REF!</definedName>
    <definedName name="__________________DDS1">!#REF!</definedName>
    <definedName name="__________________dls1">#REF!</definedName>
    <definedName name="__________________dls2">#REF!</definedName>
    <definedName name="__________________dms1">#REF!</definedName>
    <definedName name="__________________dms2">#REF!</definedName>
    <definedName name="__________________ECC1">!#REF!</definedName>
    <definedName name="__________________ECC2">!#REF!</definedName>
    <definedName name="__________________Ind1">#REF!</definedName>
    <definedName name="__________________Ind3">#REF!</definedName>
    <definedName name="__________________Ind4">#REF!</definedName>
    <definedName name="__________________Iri1">!#REF!</definedName>
    <definedName name="__________________Iri2">!#REF!</definedName>
    <definedName name="__________________Iro1">!#REF!</definedName>
    <definedName name="__________________Iro2">!#REF!</definedName>
    <definedName name="__________________LS1">!#REF!</definedName>
    <definedName name="__________________Mzd1">#REF!</definedName>
    <definedName name="__________________n12">!#REF!</definedName>
    <definedName name="__________________nbr1">#REF!</definedName>
    <definedName name="__________________nbr2">#REF!</definedName>
    <definedName name="__________________obm1">#REF!</definedName>
    <definedName name="__________________obm2">#REF!</definedName>
    <definedName name="__________________obm3">#REF!</definedName>
    <definedName name="__________________obm4">#REF!</definedName>
    <definedName name="__________________Od1">#REF!</definedName>
    <definedName name="__________________Od3">#REF!</definedName>
    <definedName name="__________________Od4">#REF!</definedName>
    <definedName name="__________________osf1">#REF!</definedName>
    <definedName name="__________________osf2">#REF!</definedName>
    <definedName name="__________________osf3">#REF!</definedName>
    <definedName name="__________________osf4">#REF!</definedName>
    <definedName name="__________________pcc5">#REF!</definedName>
    <definedName name="__________________pd1">!#REF!</definedName>
    <definedName name="__________________pd2">!#REF!</definedName>
    <definedName name="__________________pdh1">#REF!</definedName>
    <definedName name="__________________pdh2">#REF!</definedName>
    <definedName name="__________________pdl1">#REF!</definedName>
    <definedName name="__________________pdl2">#REF!</definedName>
    <definedName name="__________________pdw1">#REF!</definedName>
    <definedName name="__________________pdw2">#REF!</definedName>
    <definedName name="__________________PP1">!#REF!</definedName>
    <definedName name="__________________PP2">!#REF!</definedName>
    <definedName name="__________________PP3">!#REF!</definedName>
    <definedName name="__________________PPS1">!#REF!</definedName>
    <definedName name="__________________PPS2">!#REF!</definedName>
    <definedName name="__________________PPS3">!#REF!</definedName>
    <definedName name="__________________ptb1">!#REF!</definedName>
    <definedName name="__________________rb70">#REF!</definedName>
    <definedName name="__________________rf70">#REF!</definedName>
    <definedName name="__________________rt1233">!#REF!</definedName>
    <definedName name="__________________sbm1">#REF!</definedName>
    <definedName name="__________________sbm2">#REF!</definedName>
    <definedName name="__________________sbm3">#REF!</definedName>
    <definedName name="__________________sbm4">#REF!</definedName>
    <definedName name="__________________shr28">!#REF!</definedName>
    <definedName name="__________________shr56">!#REF!</definedName>
    <definedName name="__________________shr7">!#REF!</definedName>
    <definedName name="__________________srb1">#REF!</definedName>
    <definedName name="__________________srb2">#REF!</definedName>
    <definedName name="__________________ssf1">#REF!</definedName>
    <definedName name="__________________ssf2">#REF!</definedName>
    <definedName name="__________________ssf3">#REF!</definedName>
    <definedName name="__________________ssf4">#REF!</definedName>
    <definedName name="__________________st1">!#REF!</definedName>
    <definedName name="__________________st2">!#REF!</definedName>
    <definedName name="__________________st3">!#REF!</definedName>
    <definedName name="__________________st4">!#REF!</definedName>
    <definedName name="__________________st5">!#REF!</definedName>
    <definedName name="__________________tf1">#REF!</definedName>
    <definedName name="__________________tf2">#REF!</definedName>
    <definedName name="__________________tf3">#REF!</definedName>
    <definedName name="__________________tf4">#REF!</definedName>
    <definedName name="__________________tfd1">#REF!</definedName>
    <definedName name="__________________tfd2">#REF!</definedName>
    <definedName name="__________________tfd3">#REF!</definedName>
    <definedName name="__________________tfd4">#REF!</definedName>
    <definedName name="__________________thk1">#REF!</definedName>
    <definedName name="__________________thk2">#REF!</definedName>
    <definedName name="__________________tr1">#REF!</definedName>
    <definedName name="__________________tr1800">#REF!</definedName>
    <definedName name="__________________tr2">#REF!</definedName>
    <definedName name="__________________tr3">#REF!</definedName>
    <definedName name="__________________tr6001">#REF!</definedName>
    <definedName name="__________________tr900">#REF!</definedName>
    <definedName name="__________________trd1">#REF!</definedName>
    <definedName name="__________________trd2">#REF!</definedName>
    <definedName name="__________________trd3">#REF!</definedName>
    <definedName name="__________________wcg1">#REF!</definedName>
    <definedName name="_________________A65537">!#REF!</definedName>
    <definedName name="_________________aa1">!#REF!</definedName>
    <definedName name="_________________aaa1">!#REF!</definedName>
    <definedName name="_________________AAS1">!#REF!</definedName>
    <definedName name="_________________ang1">!#REF!</definedName>
    <definedName name="_________________Ast1">!#REF!</definedName>
    <definedName name="_________________Ast2">!#REF!</definedName>
    <definedName name="_________________b1">!#REF!</definedName>
    <definedName name="_________________B5">#REF!</definedName>
    <definedName name="_________________BBS1">!#REF!</definedName>
    <definedName name="_________________Bcw1">!#REF!</definedName>
    <definedName name="_________________Bhh1">#REF!</definedName>
    <definedName name="_________________Bhw1">#REF!</definedName>
    <definedName name="_________________brt1">#REF!</definedName>
    <definedName name="_________________brt2">#REF!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CS1">!#REF!</definedName>
    <definedName name="_________________CGS2">#REF!</definedName>
    <definedName name="_________________cov1">!#REF!</definedName>
    <definedName name="_________________cra10">!#REF!</definedName>
    <definedName name="_________________cra11">!#REF!</definedName>
    <definedName name="_________________cra12">!#REF!</definedName>
    <definedName name="_________________cra13">!#REF!</definedName>
    <definedName name="_________________cra20">!#REF!</definedName>
    <definedName name="_________________cra22">!#REF!</definedName>
    <definedName name="_________________cra25">!#REF!</definedName>
    <definedName name="_________________cra26">!#REF!</definedName>
    <definedName name="_________________cra40">!#REF!</definedName>
    <definedName name="_________________cra45">!#REF!</definedName>
    <definedName name="_________________cra50">!#REF!</definedName>
    <definedName name="_________________cra6">!#REF!</definedName>
    <definedName name="_________________d1">!#REF!</definedName>
    <definedName name="_________________DDS1">!#REF!</definedName>
    <definedName name="_________________dls1">#REF!</definedName>
    <definedName name="_________________dls2">#REF!</definedName>
    <definedName name="_________________dms1">#REF!</definedName>
    <definedName name="_________________dms2">#REF!</definedName>
    <definedName name="_________________ECC1">!#REF!</definedName>
    <definedName name="_________________ECC2">!#REF!</definedName>
    <definedName name="_________________Ind1">#REF!</definedName>
    <definedName name="_________________Ind3">#REF!</definedName>
    <definedName name="_________________Ind4">#REF!</definedName>
    <definedName name="_________________Iri1">!#REF!</definedName>
    <definedName name="_________________Iri2">!#REF!</definedName>
    <definedName name="_________________Iro1">!#REF!</definedName>
    <definedName name="_________________Iro2">!#REF!</definedName>
    <definedName name="_________________LS1">!#REF!</definedName>
    <definedName name="_________________Mzd1">#REF!</definedName>
    <definedName name="_________________n12">!#REF!</definedName>
    <definedName name="_________________nbr1">#REF!</definedName>
    <definedName name="_________________nbr2">#REF!</definedName>
    <definedName name="_________________obm1">#REF!</definedName>
    <definedName name="_________________obm2">#REF!</definedName>
    <definedName name="_________________obm3">#REF!</definedName>
    <definedName name="_________________obm4">#REF!</definedName>
    <definedName name="_________________Od1">#REF!</definedName>
    <definedName name="_________________Od3">#REF!</definedName>
    <definedName name="_________________Od4">#REF!</definedName>
    <definedName name="_________________osf1">#REF!</definedName>
    <definedName name="_________________osf2">#REF!</definedName>
    <definedName name="_________________osf3">#REF!</definedName>
    <definedName name="_________________osf4">#REF!</definedName>
    <definedName name="_________________pcc5">#REF!</definedName>
    <definedName name="_________________pd1">!#REF!</definedName>
    <definedName name="_________________pd2">!#REF!</definedName>
    <definedName name="_________________pdh1">#REF!</definedName>
    <definedName name="_________________pdh2">#REF!</definedName>
    <definedName name="_________________pdl1">#REF!</definedName>
    <definedName name="_________________pdl2">#REF!</definedName>
    <definedName name="_________________pdw1">#REF!</definedName>
    <definedName name="_________________pdw2">#REF!</definedName>
    <definedName name="_________________PP1">!#REF!</definedName>
    <definedName name="_________________PP2">!#REF!</definedName>
    <definedName name="_________________PP3">!#REF!</definedName>
    <definedName name="_________________PPS1">!#REF!</definedName>
    <definedName name="_________________PPS2">!#REF!</definedName>
    <definedName name="_________________PPS3">!#REF!</definedName>
    <definedName name="_________________ptb1">!#REF!</definedName>
    <definedName name="_________________rb70">#REF!</definedName>
    <definedName name="_________________rf70">#REF!</definedName>
    <definedName name="_________________rt1233">!#REF!</definedName>
    <definedName name="_________________sbm1">#REF!</definedName>
    <definedName name="_________________sbm2">#REF!</definedName>
    <definedName name="_________________sbm3">#REF!</definedName>
    <definedName name="_________________sbm4">#REF!</definedName>
    <definedName name="_________________shr28">!#REF!</definedName>
    <definedName name="_________________shr56">!#REF!</definedName>
    <definedName name="_________________shr7">!#REF!</definedName>
    <definedName name="_________________srb1">#REF!</definedName>
    <definedName name="_________________srb2">#REF!</definedName>
    <definedName name="_________________ssf1">#REF!</definedName>
    <definedName name="_________________ssf2">#REF!</definedName>
    <definedName name="_________________ssf3">#REF!</definedName>
    <definedName name="_________________ssf4">#REF!</definedName>
    <definedName name="_________________st1">!#REF!</definedName>
    <definedName name="_________________st2">!#REF!</definedName>
    <definedName name="_________________st3">!#REF!</definedName>
    <definedName name="_________________st4">!#REF!</definedName>
    <definedName name="_________________st5">!#REF!</definedName>
    <definedName name="_________________tf1">#REF!</definedName>
    <definedName name="_________________tf2">#REF!</definedName>
    <definedName name="_________________tf3">#REF!</definedName>
    <definedName name="_________________tf4">#REF!</definedName>
    <definedName name="_________________tfd1">#REF!</definedName>
    <definedName name="_________________tfd2">#REF!</definedName>
    <definedName name="_________________tfd3">#REF!</definedName>
    <definedName name="_________________tfd4">#REF!</definedName>
    <definedName name="_________________thk1">#REF!</definedName>
    <definedName name="_________________thk2">#REF!</definedName>
    <definedName name="_________________tr1">#REF!</definedName>
    <definedName name="_________________tr1800">#REF!</definedName>
    <definedName name="_________________tr2">#REF!</definedName>
    <definedName name="_________________tr3">#REF!</definedName>
    <definedName name="_________________tr6001">#REF!</definedName>
    <definedName name="_________________tr900">#REF!</definedName>
    <definedName name="_________________trd1">#REF!</definedName>
    <definedName name="_________________trd2">#REF!</definedName>
    <definedName name="_________________trd3">#REF!</definedName>
    <definedName name="_________________wcg1">#REF!</definedName>
    <definedName name="_________________x1">#REF!</definedName>
    <definedName name="________________A65537">!#REF!</definedName>
    <definedName name="________________aa1">!#REF!</definedName>
    <definedName name="________________aaa1">!#REF!</definedName>
    <definedName name="________________AAS1">!#REF!</definedName>
    <definedName name="________________ang1">!#REF!</definedName>
    <definedName name="________________Ast1">!#REF!</definedName>
    <definedName name="________________Ast2">!#REF!</definedName>
    <definedName name="________________b1">!#REF!</definedName>
    <definedName name="________________B5">#REF!</definedName>
    <definedName name="________________BBS1">!#REF!</definedName>
    <definedName name="________________Bcw1">!#REF!</definedName>
    <definedName name="________________Bhh1">#REF!</definedName>
    <definedName name="________________Bhw1">#REF!</definedName>
    <definedName name="________________brt1">#REF!</definedName>
    <definedName name="________________brt2">#REF!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#REF!</definedName>
    <definedName name="________________CAN486">#REF!</definedName>
    <definedName name="________________CAN487">#REF!</definedName>
    <definedName name="________________CAN488">#REF!</definedName>
    <definedName name="________________CAN489">#REF!</definedName>
    <definedName name="________________CAN490">#REF!</definedName>
    <definedName name="________________CAN491">#REF!</definedName>
    <definedName name="________________CAN492">#REF!</definedName>
    <definedName name="________________CAN493">#REF!</definedName>
    <definedName name="________________CAN494">#REF!</definedName>
    <definedName name="________________CAN495">#REF!</definedName>
    <definedName name="________________CAN496">#REF!</definedName>
    <definedName name="________________CAN497">#REF!</definedName>
    <definedName name="________________CAN498">#REF!</definedName>
    <definedName name="________________CAN499">#REF!</definedName>
    <definedName name="________________CAN500">#REF!</definedName>
    <definedName name="________________CCS1">!#REF!</definedName>
    <definedName name="________________CGS2">#REF!</definedName>
    <definedName name="________________cov1">!#REF!</definedName>
    <definedName name="________________cra10">!#REF!</definedName>
    <definedName name="________________cra11">!#REF!</definedName>
    <definedName name="________________cra12">!#REF!</definedName>
    <definedName name="________________cra13">!#REF!</definedName>
    <definedName name="________________cra20">!#REF!</definedName>
    <definedName name="________________cra22">!#REF!</definedName>
    <definedName name="________________cra25">!#REF!</definedName>
    <definedName name="________________cra26">!#REF!</definedName>
    <definedName name="________________cra40">!#REF!</definedName>
    <definedName name="________________cra45">!#REF!</definedName>
    <definedName name="________________cra50">!#REF!</definedName>
    <definedName name="________________cra6">!#REF!</definedName>
    <definedName name="________________d1">!#REF!</definedName>
    <definedName name="________________DDS1">!#REF!</definedName>
    <definedName name="________________dls1">#REF!</definedName>
    <definedName name="________________dls2">#REF!</definedName>
    <definedName name="________________dms1">#REF!</definedName>
    <definedName name="________________dms2">#REF!</definedName>
    <definedName name="________________ECC1">!#REF!</definedName>
    <definedName name="________________ECC2">!#REF!</definedName>
    <definedName name="________________Ind1">#REF!</definedName>
    <definedName name="________________Ind3">#REF!</definedName>
    <definedName name="________________Ind4">#REF!</definedName>
    <definedName name="________________Iri1">!#REF!</definedName>
    <definedName name="________________Iri2">!#REF!</definedName>
    <definedName name="________________Iro1">!#REF!</definedName>
    <definedName name="________________Iro2">!#REF!</definedName>
    <definedName name="________________LS1">!#REF!</definedName>
    <definedName name="________________Mzd1">#REF!</definedName>
    <definedName name="________________n12">!#REF!</definedName>
    <definedName name="________________nbr1">#REF!</definedName>
    <definedName name="________________nbr2">#REF!</definedName>
    <definedName name="________________obm1">#REF!</definedName>
    <definedName name="________________obm2">#REF!</definedName>
    <definedName name="________________obm3">#REF!</definedName>
    <definedName name="________________obm4">#REF!</definedName>
    <definedName name="________________Od1">#REF!</definedName>
    <definedName name="________________Od3">#REF!</definedName>
    <definedName name="________________Od4">#REF!</definedName>
    <definedName name="________________osf1">#REF!</definedName>
    <definedName name="________________osf2">#REF!</definedName>
    <definedName name="________________osf3">#REF!</definedName>
    <definedName name="________________osf4">#REF!</definedName>
    <definedName name="________________pcc5">#REF!</definedName>
    <definedName name="________________pd1">!#REF!</definedName>
    <definedName name="________________pd2">!#REF!</definedName>
    <definedName name="________________pdh1">#REF!</definedName>
    <definedName name="________________pdh2">#REF!</definedName>
    <definedName name="________________pdl1">#REF!</definedName>
    <definedName name="________________pdl2">#REF!</definedName>
    <definedName name="________________pdw1">#REF!</definedName>
    <definedName name="________________pdw2">#REF!</definedName>
    <definedName name="________________PP1">!#REF!</definedName>
    <definedName name="________________PP2">!#REF!</definedName>
    <definedName name="________________PP3">!#REF!</definedName>
    <definedName name="________________PPS1">!#REF!</definedName>
    <definedName name="________________PPS2">!#REF!</definedName>
    <definedName name="________________PPS3">!#REF!</definedName>
    <definedName name="________________ptb1">!#REF!</definedName>
    <definedName name="________________rb70">#REF!</definedName>
    <definedName name="________________rf70">#REF!</definedName>
    <definedName name="________________rt1233">!#REF!</definedName>
    <definedName name="________________sbm1">#REF!</definedName>
    <definedName name="________________sbm2">#REF!</definedName>
    <definedName name="________________sbm3">#REF!</definedName>
    <definedName name="________________sbm4">#REF!</definedName>
    <definedName name="________________shr28">!#REF!</definedName>
    <definedName name="________________shr56">!#REF!</definedName>
    <definedName name="________________shr7">!#REF!</definedName>
    <definedName name="________________srb1">#REF!</definedName>
    <definedName name="________________srb2">#REF!</definedName>
    <definedName name="________________ssf1">#REF!</definedName>
    <definedName name="________________ssf2">#REF!</definedName>
    <definedName name="________________ssf3">#REF!</definedName>
    <definedName name="________________ssf4">#REF!</definedName>
    <definedName name="________________st1">!#REF!</definedName>
    <definedName name="________________st2">!#REF!</definedName>
    <definedName name="________________st3">!#REF!</definedName>
    <definedName name="________________st4">!#REF!</definedName>
    <definedName name="________________st5">!#REF!</definedName>
    <definedName name="________________tf1">#REF!</definedName>
    <definedName name="________________tf2">#REF!</definedName>
    <definedName name="________________tf3">#REF!</definedName>
    <definedName name="________________tf4">#REF!</definedName>
    <definedName name="________________tfd1">#REF!</definedName>
    <definedName name="________________tfd2">#REF!</definedName>
    <definedName name="________________tfd3">#REF!</definedName>
    <definedName name="________________tfd4">#REF!</definedName>
    <definedName name="________________thk1">#REF!</definedName>
    <definedName name="________________thk2">#REF!</definedName>
    <definedName name="________________tr1">#REF!</definedName>
    <definedName name="________________tr1800">#REF!</definedName>
    <definedName name="________________tr2">#REF!</definedName>
    <definedName name="________________tr3">#REF!</definedName>
    <definedName name="________________tr6001">#REF!</definedName>
    <definedName name="________________tr900">#REF!</definedName>
    <definedName name="________________trd1">#REF!</definedName>
    <definedName name="________________trd2">#REF!</definedName>
    <definedName name="________________trd3">#REF!</definedName>
    <definedName name="________________wcg1">#REF!</definedName>
    <definedName name="________________x1">#REF!</definedName>
    <definedName name="_______________A65537">!#REF!</definedName>
    <definedName name="_______________aa1">!#REF!</definedName>
    <definedName name="_______________aaa1">!#REF!</definedName>
    <definedName name="_______________AAS1">!#REF!</definedName>
    <definedName name="_______________ang1">!#REF!</definedName>
    <definedName name="_______________Ast1">!#REF!</definedName>
    <definedName name="_______________Ast2">!#REF!</definedName>
    <definedName name="_______________b1">!#REF!</definedName>
    <definedName name="_______________B5">#REF!</definedName>
    <definedName name="_______________BBS1">!#REF!</definedName>
    <definedName name="_______________Bcw1">!#REF!</definedName>
    <definedName name="_______________Bhh1">#REF!</definedName>
    <definedName name="_______________Bhw1">#REF!</definedName>
    <definedName name="_______________brt1">#REF!</definedName>
    <definedName name="_______________brt2">#REF!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#REF!</definedName>
    <definedName name="_______________CAN486">#REF!</definedName>
    <definedName name="_______________CAN487">#REF!</definedName>
    <definedName name="_______________CAN488">#REF!</definedName>
    <definedName name="_______________CAN489">#REF!</definedName>
    <definedName name="_______________CAN490">#REF!</definedName>
    <definedName name="_______________CAN491">#REF!</definedName>
    <definedName name="_______________CAN492">#REF!</definedName>
    <definedName name="_______________CAN493">#REF!</definedName>
    <definedName name="_______________CAN494">#REF!</definedName>
    <definedName name="_______________CAN495">#REF!</definedName>
    <definedName name="_______________CAN496">#REF!</definedName>
    <definedName name="_______________CAN497">#REF!</definedName>
    <definedName name="_______________CAN498">#REF!</definedName>
    <definedName name="_______________CAN499">#REF!</definedName>
    <definedName name="_______________CAN500">#REF!</definedName>
    <definedName name="_______________CCS1">!#REF!</definedName>
    <definedName name="_______________CGS2">#REF!</definedName>
    <definedName name="_______________cov1">!#REF!</definedName>
    <definedName name="_______________cra10">!#REF!</definedName>
    <definedName name="_______________cra11">!#REF!</definedName>
    <definedName name="_______________cra12">!#REF!</definedName>
    <definedName name="_______________cra13">!#REF!</definedName>
    <definedName name="_______________cra20">!#REF!</definedName>
    <definedName name="_______________cra22">!#REF!</definedName>
    <definedName name="_______________cra25">!#REF!</definedName>
    <definedName name="_______________cra26">!#REF!</definedName>
    <definedName name="_______________cra40">!#REF!</definedName>
    <definedName name="_______________cra45">!#REF!</definedName>
    <definedName name="_______________cra50">!#REF!</definedName>
    <definedName name="_______________cra6">!#REF!</definedName>
    <definedName name="_______________d1">!#REF!</definedName>
    <definedName name="_______________DDS1">!#REF!</definedName>
    <definedName name="_______________dls1">#REF!</definedName>
    <definedName name="_______________dls2">#REF!</definedName>
    <definedName name="_______________dms1">#REF!</definedName>
    <definedName name="_______________dms2">#REF!</definedName>
    <definedName name="_______________ECC1">!#REF!</definedName>
    <definedName name="_______________ECC2">!#REF!</definedName>
    <definedName name="_______________Ind1">#REF!</definedName>
    <definedName name="_______________Ind3">#REF!</definedName>
    <definedName name="_______________Ind4">#REF!</definedName>
    <definedName name="_______________Iri1">!#REF!</definedName>
    <definedName name="_______________Iri2">!#REF!</definedName>
    <definedName name="_______________Iro1">!#REF!</definedName>
    <definedName name="_______________Iro2">!#REF!</definedName>
    <definedName name="_______________LS1">!#REF!</definedName>
    <definedName name="_______________Mzd1">#REF!</definedName>
    <definedName name="_______________n12">!#REF!</definedName>
    <definedName name="_______________nbr1">#REF!</definedName>
    <definedName name="_______________nbr2">#REF!</definedName>
    <definedName name="_______________obm1">#REF!</definedName>
    <definedName name="_______________obm2">#REF!</definedName>
    <definedName name="_______________obm3">#REF!</definedName>
    <definedName name="_______________obm4">#REF!</definedName>
    <definedName name="_______________Od1">#REF!</definedName>
    <definedName name="_______________Od3">#REF!</definedName>
    <definedName name="_______________Od4">#REF!</definedName>
    <definedName name="_______________osf1">#REF!</definedName>
    <definedName name="_______________osf2">#REF!</definedName>
    <definedName name="_______________osf3">#REF!</definedName>
    <definedName name="_______________osf4">#REF!</definedName>
    <definedName name="_______________pcc5">#REF!</definedName>
    <definedName name="_______________pd1">!#REF!</definedName>
    <definedName name="_______________pd2">!#REF!</definedName>
    <definedName name="_______________pdh1">#REF!</definedName>
    <definedName name="_______________pdh2">#REF!</definedName>
    <definedName name="_______________pdl1">#REF!</definedName>
    <definedName name="_______________pdl2">#REF!</definedName>
    <definedName name="_______________pdw1">#REF!</definedName>
    <definedName name="_______________pdw2">#REF!</definedName>
    <definedName name="_______________PP1">!#REF!</definedName>
    <definedName name="_______________PP2">!#REF!</definedName>
    <definedName name="_______________PP3">!#REF!</definedName>
    <definedName name="_______________PPS1">!#REF!</definedName>
    <definedName name="_______________PPS2">!#REF!</definedName>
    <definedName name="_______________PPS3">!#REF!</definedName>
    <definedName name="_______________ptb1">!#REF!</definedName>
    <definedName name="_______________rb70">#REF!</definedName>
    <definedName name="_______________rf70">#REF!</definedName>
    <definedName name="_______________rt1233">!#REF!</definedName>
    <definedName name="_______________sbm1">#REF!</definedName>
    <definedName name="_______________sbm2">#REF!</definedName>
    <definedName name="_______________sbm3">#REF!</definedName>
    <definedName name="_______________sbm4">#REF!</definedName>
    <definedName name="_______________shr28">!#REF!</definedName>
    <definedName name="_______________shr56">!#REF!</definedName>
    <definedName name="_______________shr7">!#REF!</definedName>
    <definedName name="_______________srb1">#REF!</definedName>
    <definedName name="_______________srb2">#REF!</definedName>
    <definedName name="_______________ssf1">#REF!</definedName>
    <definedName name="_______________ssf2">#REF!</definedName>
    <definedName name="_______________ssf3">#REF!</definedName>
    <definedName name="_______________ssf4">#REF!</definedName>
    <definedName name="_______________st1">!#REF!</definedName>
    <definedName name="_______________st2">!#REF!</definedName>
    <definedName name="_______________st3">!#REF!</definedName>
    <definedName name="_______________st4">!#REF!</definedName>
    <definedName name="_______________st5">!#REF!</definedName>
    <definedName name="_______________tf1">#REF!</definedName>
    <definedName name="_______________tf2">#REF!</definedName>
    <definedName name="_______________tf3">#REF!</definedName>
    <definedName name="_______________tf4">#REF!</definedName>
    <definedName name="_______________tfd1">#REF!</definedName>
    <definedName name="_______________tfd2">#REF!</definedName>
    <definedName name="_______________tfd3">#REF!</definedName>
    <definedName name="_______________tfd4">#REF!</definedName>
    <definedName name="_______________thk1">#REF!</definedName>
    <definedName name="_______________thk2">#REF!</definedName>
    <definedName name="_______________tr1">#REF!</definedName>
    <definedName name="_______________tr1800">#REF!</definedName>
    <definedName name="_______________tr2">#REF!</definedName>
    <definedName name="_______________tr3">#REF!</definedName>
    <definedName name="_______________tr6001">#REF!</definedName>
    <definedName name="_______________tr900">#REF!</definedName>
    <definedName name="_______________trd1">#REF!</definedName>
    <definedName name="_______________trd2">#REF!</definedName>
    <definedName name="_______________trd3">#REF!</definedName>
    <definedName name="_______________wcg1">#REF!</definedName>
    <definedName name="_______________x1">#REF!</definedName>
    <definedName name="______________A65537">!#REF!</definedName>
    <definedName name="______________aa1">!#REF!</definedName>
    <definedName name="______________aaa1">!#REF!</definedName>
    <definedName name="______________AAS1">!#REF!</definedName>
    <definedName name="______________AGG10">!#REF!</definedName>
    <definedName name="______________Agg12">!#REF!</definedName>
    <definedName name="______________Agg20">!#REF!</definedName>
    <definedName name="______________Agg40">!#REF!</definedName>
    <definedName name="______________Agg6">!#REF!</definedName>
    <definedName name="______________ang1">!#REF!</definedName>
    <definedName name="______________Ast1">!#REF!</definedName>
    <definedName name="______________Ast2">!#REF!</definedName>
    <definedName name="______________b1">!#REF!</definedName>
    <definedName name="______________B5">#REF!</definedName>
    <definedName name="______________BBS1">!#REF!</definedName>
    <definedName name="______________Bcw1">!#REF!</definedName>
    <definedName name="______________Bhh1">#REF!</definedName>
    <definedName name="______________Bhw1">#REF!</definedName>
    <definedName name="______________bit3040">!#REF!</definedName>
    <definedName name="______________BIT6070">!#REF!</definedName>
    <definedName name="______________bit8525">!#REF!</definedName>
    <definedName name="______________brt1">#REF!</definedName>
    <definedName name="______________brt2">#REF!</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#REF!</definedName>
    <definedName name="______________CAN486">#REF!</definedName>
    <definedName name="______________CAN487">#REF!</definedName>
    <definedName name="______________CAN488">#REF!</definedName>
    <definedName name="______________CAN489">#REF!</definedName>
    <definedName name="______________CAN490">#REF!</definedName>
    <definedName name="______________CAN491">#REF!</definedName>
    <definedName name="______________CAN492">#REF!</definedName>
    <definedName name="______________CAN493">#REF!</definedName>
    <definedName name="______________CAN494">#REF!</definedName>
    <definedName name="______________CAN495">#REF!</definedName>
    <definedName name="______________CAN496">#REF!</definedName>
    <definedName name="______________CAN497">#REF!</definedName>
    <definedName name="______________CAN498">#REF!</definedName>
    <definedName name="______________CAN499">#REF!</definedName>
    <definedName name="______________CAN500">#REF!</definedName>
    <definedName name="______________CCS1">!#REF!</definedName>
    <definedName name="______________CGS2">#REF!</definedName>
    <definedName name="______________cov1">!#REF!</definedName>
    <definedName name="______________cra10">!#REF!</definedName>
    <definedName name="______________cra11">!#REF!</definedName>
    <definedName name="______________cra12">!#REF!</definedName>
    <definedName name="______________cra13">!#REF!</definedName>
    <definedName name="______________cra20">!#REF!</definedName>
    <definedName name="______________cra22">!#REF!</definedName>
    <definedName name="______________cra25">!#REF!</definedName>
    <definedName name="______________cra26">!#REF!</definedName>
    <definedName name="______________cra40">!#REF!</definedName>
    <definedName name="______________cra45">!#REF!</definedName>
    <definedName name="______________cra50">!#REF!</definedName>
    <definedName name="______________cra6">!#REF!</definedName>
    <definedName name="______________d1">!#REF!</definedName>
    <definedName name="______________DDS1">!#REF!</definedName>
    <definedName name="______________dls1">#REF!</definedName>
    <definedName name="______________dls2">#REF!</definedName>
    <definedName name="______________dms1">#REF!</definedName>
    <definedName name="______________dms2">#REF!</definedName>
    <definedName name="______________ECC1">!#REF!</definedName>
    <definedName name="______________ECC2">!#REF!</definedName>
    <definedName name="______________GEN125">!#REF!</definedName>
    <definedName name="______________GEN250">!#REF!</definedName>
    <definedName name="______________GEN63">!#REF!</definedName>
    <definedName name="______________Ind1">#REF!</definedName>
    <definedName name="______________Ind3">#REF!</definedName>
    <definedName name="______________Ind4">#REF!</definedName>
    <definedName name="______________Iri1">!#REF!</definedName>
    <definedName name="______________Iri2">!#REF!</definedName>
    <definedName name="______________Iro1">!#REF!</definedName>
    <definedName name="______________Iro2">!#REF!</definedName>
    <definedName name="______________IV65537">#REF!</definedName>
    <definedName name="______________ll17">!#REF!</definedName>
    <definedName name="______________LS1">!#REF!</definedName>
    <definedName name="______________Mzd1">#REF!</definedName>
    <definedName name="______________n12">!#REF!</definedName>
    <definedName name="______________nbr1">#REF!</definedName>
    <definedName name="______________nbr2">#REF!</definedName>
    <definedName name="______________np3">#REF!</definedName>
    <definedName name="______________obm1">#REF!</definedName>
    <definedName name="______________obm2">#REF!</definedName>
    <definedName name="______________obm3">#REF!</definedName>
    <definedName name="______________obm4">#REF!</definedName>
    <definedName name="______________Od1">#REF!</definedName>
    <definedName name="______________Od3">#REF!</definedName>
    <definedName name="______________Od4">#REF!</definedName>
    <definedName name="______________osf1">#REF!</definedName>
    <definedName name="______________osf2">#REF!</definedName>
    <definedName name="______________osf3">#REF!</definedName>
    <definedName name="______________osf4">#REF!</definedName>
    <definedName name="______________pcc5">#REF!</definedName>
    <definedName name="______________pd1">!#REF!</definedName>
    <definedName name="______________pd2">!#REF!</definedName>
    <definedName name="______________pdh1">#REF!</definedName>
    <definedName name="______________pdh2">#REF!</definedName>
    <definedName name="______________pdl1">#REF!</definedName>
    <definedName name="______________pdl2">#REF!</definedName>
    <definedName name="______________pdw1">#REF!</definedName>
    <definedName name="______________pdw2">#REF!</definedName>
    <definedName name="______________PP1">!#REF!</definedName>
    <definedName name="______________PP2">!#REF!</definedName>
    <definedName name="______________PP3">!#REF!</definedName>
    <definedName name="______________PPS1">!#REF!</definedName>
    <definedName name="______________PPS2">!#REF!</definedName>
    <definedName name="______________PPS3">!#REF!</definedName>
    <definedName name="______________ptb1">!#REF!</definedName>
    <definedName name="______________rb70">#REF!</definedName>
    <definedName name="______________rf70">#REF!</definedName>
    <definedName name="______________rt1233">!#REF!</definedName>
    <definedName name="______________sbm1">#REF!</definedName>
    <definedName name="______________sbm2">#REF!</definedName>
    <definedName name="______________sbm3">#REF!</definedName>
    <definedName name="______________sbm4">#REF!</definedName>
    <definedName name="______________shr28">!#REF!</definedName>
    <definedName name="______________shr56">!#REF!</definedName>
    <definedName name="______________shr7">!#REF!</definedName>
    <definedName name="______________srb1">#REF!</definedName>
    <definedName name="______________srb2">#REF!</definedName>
    <definedName name="______________ssf1">#REF!</definedName>
    <definedName name="______________ssf2">#REF!</definedName>
    <definedName name="______________ssf3">#REF!</definedName>
    <definedName name="______________ssf4">#REF!</definedName>
    <definedName name="______________st1">!#REF!</definedName>
    <definedName name="______________st2">!#REF!</definedName>
    <definedName name="______________st3">!#REF!</definedName>
    <definedName name="______________st4">!#REF!</definedName>
    <definedName name="______________st5">!#REF!</definedName>
    <definedName name="______________tf1">#REF!</definedName>
    <definedName name="______________tf2">#REF!</definedName>
    <definedName name="______________tf3">#REF!</definedName>
    <definedName name="______________tf4">#REF!</definedName>
    <definedName name="______________tfd1">#REF!</definedName>
    <definedName name="______________tfd2">#REF!</definedName>
    <definedName name="______________tfd3">#REF!</definedName>
    <definedName name="______________tfd4">#REF!</definedName>
    <definedName name="______________thk1">#REF!</definedName>
    <definedName name="______________thk2">#REF!</definedName>
    <definedName name="______________tr1">#REF!</definedName>
    <definedName name="______________tr1800">#REF!</definedName>
    <definedName name="______________tr2">#REF!</definedName>
    <definedName name="______________tr3">#REF!</definedName>
    <definedName name="______________tr6001">#REF!</definedName>
    <definedName name="______________tr900">#REF!</definedName>
    <definedName name="______________trd1">#REF!</definedName>
    <definedName name="______________trd2">#REF!</definedName>
    <definedName name="______________trd3">#REF!</definedName>
    <definedName name="______________wcg1">#REF!</definedName>
    <definedName name="______________x1">#REF!</definedName>
    <definedName name="_____________A65537">!#REF!</definedName>
    <definedName name="_____________aa1">!#REF!</definedName>
    <definedName name="_____________aaa1">!#REF!</definedName>
    <definedName name="_____________AAS1">!#REF!</definedName>
    <definedName name="_____________AGG10">"#REF!"</definedName>
    <definedName name="_____________Agg12">"#REF!"</definedName>
    <definedName name="_____________Agg20">"#REF!"</definedName>
    <definedName name="_____________Agg40">"#REF!"</definedName>
    <definedName name="_____________Agg6">"#REF!"</definedName>
    <definedName name="_____________ang1">!#REF!</definedName>
    <definedName name="_____________Ast1">!#REF!</definedName>
    <definedName name="_____________Ast2">!#REF!</definedName>
    <definedName name="_____________b1">!#REF!</definedName>
    <definedName name="_____________B5">#REF!</definedName>
    <definedName name="_____________BBS1">!#REF!</definedName>
    <definedName name="_____________Bcw1">!#REF!</definedName>
    <definedName name="_____________Bhh1">#REF!</definedName>
    <definedName name="_____________Bhw1">#REF!</definedName>
    <definedName name="_____________bit3040">"#REF!"</definedName>
    <definedName name="_____________BIT6070">"#REF!"</definedName>
    <definedName name="_____________bit8525">"#REF!"</definedName>
    <definedName name="_____________brt1">#REF!</definedName>
    <definedName name="_____________brt2">#REF!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#REF!</definedName>
    <definedName name="_____________CAN486">#REF!</definedName>
    <definedName name="_____________CAN487">#REF!</definedName>
    <definedName name="_____________CAN488">#REF!</definedName>
    <definedName name="_____________CAN489">#REF!</definedName>
    <definedName name="_____________CAN490">#REF!</definedName>
    <definedName name="_____________CAN491">#REF!</definedName>
    <definedName name="_____________CAN492">#REF!</definedName>
    <definedName name="_____________CAN493">#REF!</definedName>
    <definedName name="_____________CAN494">#REF!</definedName>
    <definedName name="_____________CAN495">#REF!</definedName>
    <definedName name="_____________CAN496">#REF!</definedName>
    <definedName name="_____________CAN497">#REF!</definedName>
    <definedName name="_____________CAN498">#REF!</definedName>
    <definedName name="_____________CAN499">#REF!</definedName>
    <definedName name="_____________CAN500">#REF!</definedName>
    <definedName name="_____________CCS1">!#REF!</definedName>
    <definedName name="_____________CGS2">#REF!</definedName>
    <definedName name="_____________cov1">!#REF!</definedName>
    <definedName name="_____________cra10">!#REF!</definedName>
    <definedName name="_____________cra11">!#REF!</definedName>
    <definedName name="_____________cra12">!#REF!</definedName>
    <definedName name="_____________cra13">!#REF!</definedName>
    <definedName name="_____________cra20">!#REF!</definedName>
    <definedName name="_____________cra22">!#REF!</definedName>
    <definedName name="_____________cra25">!#REF!</definedName>
    <definedName name="_____________cra26">!#REF!</definedName>
    <definedName name="_____________cra40">!#REF!</definedName>
    <definedName name="_____________cra45">!#REF!</definedName>
    <definedName name="_____________cra50">!#REF!</definedName>
    <definedName name="_____________cra6">!#REF!</definedName>
    <definedName name="_____________d1">!#REF!</definedName>
    <definedName name="_____________DDS1">!#REF!</definedName>
    <definedName name="_____________DET1">#N/A</definedName>
    <definedName name="_____________dls1">#REF!</definedName>
    <definedName name="_____________dls2">#REF!</definedName>
    <definedName name="_____________dms1">#REF!</definedName>
    <definedName name="_____________dms2">#REF!</definedName>
    <definedName name="_____________ECC1">!#REF!</definedName>
    <definedName name="_____________ECC2">!#REF!</definedName>
    <definedName name="_____________FEL1">#N/A</definedName>
    <definedName name="_____________GEL1">#N/A</definedName>
    <definedName name="_____________GEN125">"#REF!"</definedName>
    <definedName name="_____________GEN250">"#REF!"</definedName>
    <definedName name="_____________GEN63">"#REF!"</definedName>
    <definedName name="_____________HBG10">#N/A</definedName>
    <definedName name="_____________HBG12">#N/A</definedName>
    <definedName name="_____________HBG25">#N/A</definedName>
    <definedName name="_____________HBG40">#N/A</definedName>
    <definedName name="_____________HBG41">#N/A</definedName>
    <definedName name="_____________HBG50">#N/A</definedName>
    <definedName name="_____________HBG6">#N/A</definedName>
    <definedName name="_____________Ind1">#REF!</definedName>
    <definedName name="_____________Ind3">#REF!</definedName>
    <definedName name="_____________Ind4">#REF!</definedName>
    <definedName name="_____________Iri1">!#REF!</definedName>
    <definedName name="_____________Iri2">!#REF!</definedName>
    <definedName name="_____________Iro1">!#REF!</definedName>
    <definedName name="_____________Iro2">!#REF!</definedName>
    <definedName name="_____________IV65537">#REF!</definedName>
    <definedName name="_____________ll17">!#REF!</definedName>
    <definedName name="_____________LS1">!#REF!</definedName>
    <definedName name="_____________MG1">#N/A</definedName>
    <definedName name="_____________Mzd1">#N/A</definedName>
    <definedName name="_____________n12">!#REF!</definedName>
    <definedName name="_____________nbr1">#REF!</definedName>
    <definedName name="_____________nbr2">#REF!</definedName>
    <definedName name="_____________np3">#REF!</definedName>
    <definedName name="_____________obm1">#REF!</definedName>
    <definedName name="_____________obm2">#REF!</definedName>
    <definedName name="_____________obm3">#REF!</definedName>
    <definedName name="_____________obm4">#REF!</definedName>
    <definedName name="_____________Od1">#REF!</definedName>
    <definedName name="_____________Od3">#REF!</definedName>
    <definedName name="_____________Od4">#REF!</definedName>
    <definedName name="_____________OP2">#N/A</definedName>
    <definedName name="_____________osf1">#REF!</definedName>
    <definedName name="_____________osf2">#REF!</definedName>
    <definedName name="_____________osf3">#REF!</definedName>
    <definedName name="_____________osf4">#REF!</definedName>
    <definedName name="_____________pcc5">#REF!</definedName>
    <definedName name="_____________pd1">!#REF!</definedName>
    <definedName name="_____________pd2">!#REF!</definedName>
    <definedName name="_____________pdh1">#REF!</definedName>
    <definedName name="_____________pdh2">#REF!</definedName>
    <definedName name="_____________pdl1">#REF!</definedName>
    <definedName name="_____________pdl2">#REF!</definedName>
    <definedName name="_____________pdw1">#REF!</definedName>
    <definedName name="_____________pdw2">#REF!</definedName>
    <definedName name="_____________PP1">!#REF!</definedName>
    <definedName name="_____________PP2">!#REF!</definedName>
    <definedName name="_____________PP3">!#REF!</definedName>
    <definedName name="_____________PPS1">!#REF!</definedName>
    <definedName name="_____________PPS2">!#REF!</definedName>
    <definedName name="_____________PPS3">!#REF!</definedName>
    <definedName name="_____________ptb1">!#REF!</definedName>
    <definedName name="_____________rb70">#REF!</definedName>
    <definedName name="_____________rf70">#REF!</definedName>
    <definedName name="_____________rt1233">!#REF!</definedName>
    <definedName name="_____________sbm1">#REF!</definedName>
    <definedName name="_____________sbm2">#REF!</definedName>
    <definedName name="_____________sbm3">#REF!</definedName>
    <definedName name="_____________sbm4">#REF!</definedName>
    <definedName name="_____________shr28">!#REF!</definedName>
    <definedName name="_____________shr56">!#REF!</definedName>
    <definedName name="_____________shr7">!#REF!</definedName>
    <definedName name="_____________srb1">#REF!</definedName>
    <definedName name="_____________srb2">#REF!</definedName>
    <definedName name="_____________ssf1">#REF!</definedName>
    <definedName name="_____________ssf2">#REF!</definedName>
    <definedName name="_____________ssf3">#REF!</definedName>
    <definedName name="_____________ssf4">#REF!</definedName>
    <definedName name="_____________st1">!#REF!</definedName>
    <definedName name="_____________st2">!#REF!</definedName>
    <definedName name="_____________st3">!#REF!</definedName>
    <definedName name="_____________st4">!#REF!</definedName>
    <definedName name="_____________st5">!#REF!</definedName>
    <definedName name="_____________tf1">#REF!</definedName>
    <definedName name="_____________tf2">#REF!</definedName>
    <definedName name="_____________tf3">#REF!</definedName>
    <definedName name="_____________tf4">#REF!</definedName>
    <definedName name="_____________tfd1">#REF!</definedName>
    <definedName name="_____________tfd2">#REF!</definedName>
    <definedName name="_____________tfd3">#REF!</definedName>
    <definedName name="_____________tfd4">#REF!</definedName>
    <definedName name="_____________thk1">#REF!</definedName>
    <definedName name="_____________thk2">#REF!</definedName>
    <definedName name="_____________tr1">#REF!</definedName>
    <definedName name="_____________tr2">#REF!</definedName>
    <definedName name="_____________tr3">#REF!</definedName>
    <definedName name="_____________trd1">#REF!</definedName>
    <definedName name="_____________trd2">#REF!</definedName>
    <definedName name="_____________trd3">#REF!</definedName>
    <definedName name="_____________wcg1">#REF!</definedName>
    <definedName name="_____________WD2">#N/A</definedName>
    <definedName name="_____________x1">#REF!</definedName>
    <definedName name="____________A65537">!#REF!</definedName>
    <definedName name="____________aa1">!#REF!</definedName>
    <definedName name="____________aaa1">!#REF!</definedName>
    <definedName name="____________AAS1">!#REF!</definedName>
    <definedName name="____________AGG10">"#REF!"</definedName>
    <definedName name="____________Agg12">"#REF!"</definedName>
    <definedName name="____________Agg20">"#REF!"</definedName>
    <definedName name="____________Agg40">"#REF!"</definedName>
    <definedName name="____________Agg6">"#REF!"</definedName>
    <definedName name="____________ang1">!#REF!</definedName>
    <definedName name="____________Ast1">!#REF!</definedName>
    <definedName name="____________Ast2">!#REF!</definedName>
    <definedName name="____________b1">!#REF!</definedName>
    <definedName name="____________B5">#REF!</definedName>
    <definedName name="____________BBS1">!#REF!</definedName>
    <definedName name="____________Bcw1">!#REF!</definedName>
    <definedName name="____________Bhh1">#REF!</definedName>
    <definedName name="____________Bhw1">#REF!</definedName>
    <definedName name="____________bit3040">"#REF!"</definedName>
    <definedName name="____________BIT6070">"#REF!"</definedName>
    <definedName name="____________bit8525">"#REF!"</definedName>
    <definedName name="____________brt1">#REF!</definedName>
    <definedName name="____________brt2">#REF!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#REF!</definedName>
    <definedName name="____________CAN486">#REF!</definedName>
    <definedName name="____________CAN487">#REF!</definedName>
    <definedName name="____________CAN488">#REF!</definedName>
    <definedName name="____________CAN489">#REF!</definedName>
    <definedName name="____________CAN490">#REF!</definedName>
    <definedName name="____________CAN491">#REF!</definedName>
    <definedName name="____________CAN492">#REF!</definedName>
    <definedName name="____________CAN493">#REF!</definedName>
    <definedName name="____________CAN494">#REF!</definedName>
    <definedName name="____________CAN495">#REF!</definedName>
    <definedName name="____________CAN496">#REF!</definedName>
    <definedName name="____________CAN497">#REF!</definedName>
    <definedName name="____________CAN498">#REF!</definedName>
    <definedName name="____________CAN499">#REF!</definedName>
    <definedName name="____________CAN500">#REF!</definedName>
    <definedName name="____________CCS1">!#REF!</definedName>
    <definedName name="____________CGS2">#REF!</definedName>
    <definedName name="____________cov1">!#REF!</definedName>
    <definedName name="____________cra10">!#REF!</definedName>
    <definedName name="____________cra11">!#REF!</definedName>
    <definedName name="____________cra12">!#REF!</definedName>
    <definedName name="____________cra13">!#REF!</definedName>
    <definedName name="____________cra20">!#REF!</definedName>
    <definedName name="____________cra22">!#REF!</definedName>
    <definedName name="____________cra25">!#REF!</definedName>
    <definedName name="____________cra26">!#REF!</definedName>
    <definedName name="____________cra40">!#REF!</definedName>
    <definedName name="____________cra45">!#REF!</definedName>
    <definedName name="____________cra50">!#REF!</definedName>
    <definedName name="____________cra6">!#REF!</definedName>
    <definedName name="____________d1">!#REF!</definedName>
    <definedName name="____________DDS1">!#REF!</definedName>
    <definedName name="____________DET1">#N/A</definedName>
    <definedName name="____________dls1">#REF!</definedName>
    <definedName name="____________dls2">#REF!</definedName>
    <definedName name="____________dms1">#REF!</definedName>
    <definedName name="____________dms2">#REF!</definedName>
    <definedName name="____________ECC1">!#REF!</definedName>
    <definedName name="____________ECC2">!#REF!</definedName>
    <definedName name="____________FEL1">#N/A</definedName>
    <definedName name="____________GEL1">#N/A</definedName>
    <definedName name="____________GEN125">"#REF!"</definedName>
    <definedName name="____________GEN250">"#REF!"</definedName>
    <definedName name="____________GEN63">"#REF!"</definedName>
    <definedName name="____________HBG10">#N/A</definedName>
    <definedName name="____________HBG12">#N/A</definedName>
    <definedName name="____________HBG25">#N/A</definedName>
    <definedName name="____________HBG40">#N/A</definedName>
    <definedName name="____________HBG41">#N/A</definedName>
    <definedName name="____________HBG50">#N/A</definedName>
    <definedName name="____________HBG6">#N/A</definedName>
    <definedName name="____________Ind1">#REF!</definedName>
    <definedName name="____________Ind3">#REF!</definedName>
    <definedName name="____________Ind4">#REF!</definedName>
    <definedName name="____________Iri1">!#REF!</definedName>
    <definedName name="____________Iri2">!#REF!</definedName>
    <definedName name="____________Iro1">!#REF!</definedName>
    <definedName name="____________Iro2">!#REF!</definedName>
    <definedName name="____________IV65537">#REF!</definedName>
    <definedName name="____________ll17">!#REF!</definedName>
    <definedName name="____________LS1">!#REF!</definedName>
    <definedName name="____________MG1">#N/A</definedName>
    <definedName name="____________Mzd1">#N/A</definedName>
    <definedName name="____________n12">!#REF!</definedName>
    <definedName name="____________nbr1">#REF!</definedName>
    <definedName name="____________nbr2">#REF!</definedName>
    <definedName name="____________np3">#REF!</definedName>
    <definedName name="____________obm1">#REF!</definedName>
    <definedName name="____________obm2">#REF!</definedName>
    <definedName name="____________obm3">#REF!</definedName>
    <definedName name="____________obm4">#REF!</definedName>
    <definedName name="____________Od1">#REF!</definedName>
    <definedName name="____________Od3">#REF!</definedName>
    <definedName name="____________Od4">#REF!</definedName>
    <definedName name="____________OP2">#N/A</definedName>
    <definedName name="____________osf1">#REF!</definedName>
    <definedName name="____________osf2">#REF!</definedName>
    <definedName name="____________osf3">#REF!</definedName>
    <definedName name="____________osf4">#REF!</definedName>
    <definedName name="____________pcc5">#REF!</definedName>
    <definedName name="____________pd1">!#REF!</definedName>
    <definedName name="____________pd2">!#REF!</definedName>
    <definedName name="____________pdh1">#REF!</definedName>
    <definedName name="____________pdh2">#REF!</definedName>
    <definedName name="____________pdl1">#REF!</definedName>
    <definedName name="____________pdl2">#REF!</definedName>
    <definedName name="____________pdw1">#REF!</definedName>
    <definedName name="____________pdw2">#REF!</definedName>
    <definedName name="____________PP1">!#REF!</definedName>
    <definedName name="____________PP2">!#REF!</definedName>
    <definedName name="____________PP3">!#REF!</definedName>
    <definedName name="____________PPS1">!#REF!</definedName>
    <definedName name="____________PPS2">!#REF!</definedName>
    <definedName name="____________PPS3">!#REF!</definedName>
    <definedName name="____________ptb1">!#REF!</definedName>
    <definedName name="____________rb70">#REF!</definedName>
    <definedName name="____________rf70">#REF!</definedName>
    <definedName name="____________rt1233">!#REF!</definedName>
    <definedName name="____________sbm1">#REF!</definedName>
    <definedName name="____________sbm2">#REF!</definedName>
    <definedName name="____________sbm3">#REF!</definedName>
    <definedName name="____________sbm4">#REF!</definedName>
    <definedName name="____________shr28">!#REF!</definedName>
    <definedName name="____________shr56">!#REF!</definedName>
    <definedName name="____________shr7">!#REF!</definedName>
    <definedName name="____________srb1">#REF!</definedName>
    <definedName name="____________srb2">#REF!</definedName>
    <definedName name="____________ssf1">#REF!</definedName>
    <definedName name="____________ssf2">#REF!</definedName>
    <definedName name="____________ssf3">#REF!</definedName>
    <definedName name="____________ssf4">#REF!</definedName>
    <definedName name="____________st1">!#REF!</definedName>
    <definedName name="____________st2">!#REF!</definedName>
    <definedName name="____________st3">!#REF!</definedName>
    <definedName name="____________st4">!#REF!</definedName>
    <definedName name="____________st5">!#REF!</definedName>
    <definedName name="____________TCS1">!#REF!</definedName>
    <definedName name="____________tf1">#REF!</definedName>
    <definedName name="____________tf2">#REF!</definedName>
    <definedName name="____________tf3">#REF!</definedName>
    <definedName name="____________tf4">#REF!</definedName>
    <definedName name="____________tfd1">#REF!</definedName>
    <definedName name="____________tfd2">#REF!</definedName>
    <definedName name="____________tfd3">#REF!</definedName>
    <definedName name="____________tfd4">#REF!</definedName>
    <definedName name="____________thk1">#REF!</definedName>
    <definedName name="____________thk2">#REF!</definedName>
    <definedName name="____________tr1">#REF!</definedName>
    <definedName name="____________tr1800">#REF!</definedName>
    <definedName name="____________tr2">#REF!</definedName>
    <definedName name="____________tr3">#REF!</definedName>
    <definedName name="____________tr6001">#REF!</definedName>
    <definedName name="____________tr900">#REF!</definedName>
    <definedName name="____________trd1">#REF!</definedName>
    <definedName name="____________trd2">#REF!</definedName>
    <definedName name="____________trd3">#REF!</definedName>
    <definedName name="____________wcg1">#REF!</definedName>
    <definedName name="____________WD2">#N/A</definedName>
    <definedName name="____________x1">#REF!</definedName>
    <definedName name="___________A65537">!#REF!</definedName>
    <definedName name="___________aa1">!#REF!</definedName>
    <definedName name="___________aaa1">!#REF!</definedName>
    <definedName name="___________AAS1">!#REF!</definedName>
    <definedName name="___________AGG10">"#REF!"</definedName>
    <definedName name="___________Agg12">"#REF!"</definedName>
    <definedName name="___________Agg20">"#REF!"</definedName>
    <definedName name="___________Agg40">"#REF!"</definedName>
    <definedName name="___________Agg6">"#REF!"</definedName>
    <definedName name="___________ang1">!#REF!</definedName>
    <definedName name="___________Ast1">!#REF!</definedName>
    <definedName name="___________Ast2">!#REF!</definedName>
    <definedName name="___________b1">!#REF!</definedName>
    <definedName name="___________B5">#REF!</definedName>
    <definedName name="___________BBS1">!#REF!</definedName>
    <definedName name="___________Bcw1">!#REF!</definedName>
    <definedName name="___________Bhh1">#REF!</definedName>
    <definedName name="___________Bhw1">#REF!</definedName>
    <definedName name="___________bit3040">"#REF!"</definedName>
    <definedName name="___________BIT6070">"#REF!"</definedName>
    <definedName name="___________bit8525">"#REF!"</definedName>
    <definedName name="___________brt1">#REF!</definedName>
    <definedName name="___________brt2">#REF!</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#REF!</definedName>
    <definedName name="___________CAN486">#REF!</definedName>
    <definedName name="___________CAN487">#REF!</definedName>
    <definedName name="___________CAN488">#REF!</definedName>
    <definedName name="___________CAN489">#REF!</definedName>
    <definedName name="___________CAN490">#REF!</definedName>
    <definedName name="___________CAN491">#REF!</definedName>
    <definedName name="___________CAN492">#REF!</definedName>
    <definedName name="___________CAN493">#REF!</definedName>
    <definedName name="___________CAN494">#REF!</definedName>
    <definedName name="___________CAN495">#REF!</definedName>
    <definedName name="___________CAN496">#REF!</definedName>
    <definedName name="___________CAN497">#REF!</definedName>
    <definedName name="___________CAN498">#REF!</definedName>
    <definedName name="___________CAN499">#REF!</definedName>
    <definedName name="___________CAN500">#REF!</definedName>
    <definedName name="___________CCS1">!#REF!</definedName>
    <definedName name="___________CGS2">#REF!</definedName>
    <definedName name="___________cov1">!#REF!</definedName>
    <definedName name="___________cra10">!#REF!</definedName>
    <definedName name="___________cra11">!#REF!</definedName>
    <definedName name="___________cra12">!#REF!</definedName>
    <definedName name="___________cra13">!#REF!</definedName>
    <definedName name="___________cra20">!#REF!</definedName>
    <definedName name="___________cra22">!#REF!</definedName>
    <definedName name="___________cra25">!#REF!</definedName>
    <definedName name="___________cra26">!#REF!</definedName>
    <definedName name="___________cra40">!#REF!</definedName>
    <definedName name="___________cra45">!#REF!</definedName>
    <definedName name="___________cra50">!#REF!</definedName>
    <definedName name="___________cra6">!#REF!</definedName>
    <definedName name="___________d1">!#REF!</definedName>
    <definedName name="___________DDS1">!#REF!</definedName>
    <definedName name="___________DET1">#N/A</definedName>
    <definedName name="___________dls1">#REF!</definedName>
    <definedName name="___________dls2">#REF!</definedName>
    <definedName name="___________dms1">#REF!</definedName>
    <definedName name="___________dms2">#REF!</definedName>
    <definedName name="___________ECC1">!#REF!</definedName>
    <definedName name="___________ECC2">!#REF!</definedName>
    <definedName name="___________FEL1">#N/A</definedName>
    <definedName name="___________GEL1">#N/A</definedName>
    <definedName name="___________GEN125">"#REF!"</definedName>
    <definedName name="___________GEN250">"#REF!"</definedName>
    <definedName name="___________GEN63">"#REF!"</definedName>
    <definedName name="___________HBG10">#N/A</definedName>
    <definedName name="___________HBG12">#N/A</definedName>
    <definedName name="___________HBG25">#N/A</definedName>
    <definedName name="___________HBG40">#N/A</definedName>
    <definedName name="___________HBG41">#N/A</definedName>
    <definedName name="___________HBG50">#N/A</definedName>
    <definedName name="___________HBG6">#N/A</definedName>
    <definedName name="___________Ind1">#REF!</definedName>
    <definedName name="___________Ind3">#REF!</definedName>
    <definedName name="___________Ind4">#REF!</definedName>
    <definedName name="___________Iri1">!#REF!</definedName>
    <definedName name="___________Iri2">!#REF!</definedName>
    <definedName name="___________Iro1">!#REF!</definedName>
    <definedName name="___________Iro2">!#REF!</definedName>
    <definedName name="___________IV65537">#REF!</definedName>
    <definedName name="___________ll17">!#REF!</definedName>
    <definedName name="___________LS1">!#REF!</definedName>
    <definedName name="___________MG1">#N/A</definedName>
    <definedName name="___________Mzd1">#N/A</definedName>
    <definedName name="___________n12">!#REF!</definedName>
    <definedName name="___________nbr1">#REF!</definedName>
    <definedName name="___________nbr2">#REF!</definedName>
    <definedName name="___________np3">#REF!</definedName>
    <definedName name="___________obm1">#REF!</definedName>
    <definedName name="___________obm2">#REF!</definedName>
    <definedName name="___________obm3">#REF!</definedName>
    <definedName name="___________obm4">#REF!</definedName>
    <definedName name="___________Od1">#REF!</definedName>
    <definedName name="___________Od3">#REF!</definedName>
    <definedName name="___________Od4">#REF!</definedName>
    <definedName name="___________OP2">#N/A</definedName>
    <definedName name="___________osf1">#REF!</definedName>
    <definedName name="___________osf2">#REF!</definedName>
    <definedName name="___________osf3">#REF!</definedName>
    <definedName name="___________osf4">#REF!</definedName>
    <definedName name="___________pcc5">#REF!</definedName>
    <definedName name="___________pd1">!#REF!</definedName>
    <definedName name="___________pd2">!#REF!</definedName>
    <definedName name="___________pdh1">#REF!</definedName>
    <definedName name="___________pdh2">#REF!</definedName>
    <definedName name="___________pdl1">#REF!</definedName>
    <definedName name="___________pdl2">#REF!</definedName>
    <definedName name="___________pdw1">#REF!</definedName>
    <definedName name="___________pdw2">#REF!</definedName>
    <definedName name="___________PP1">!#REF!</definedName>
    <definedName name="___________PP2">!#REF!</definedName>
    <definedName name="___________PP3">!#REF!</definedName>
    <definedName name="___________PPS1">!#REF!</definedName>
    <definedName name="___________PPS2">!#REF!</definedName>
    <definedName name="___________PPS3">!#REF!</definedName>
    <definedName name="___________ptb1">!#REF!</definedName>
    <definedName name="___________rb70">#REF!</definedName>
    <definedName name="___________rf70">#REF!</definedName>
    <definedName name="___________rt1233">!#REF!</definedName>
    <definedName name="___________sbm1">#REF!</definedName>
    <definedName name="___________sbm2">#REF!</definedName>
    <definedName name="___________sbm3">#REF!</definedName>
    <definedName name="___________sbm4">#REF!</definedName>
    <definedName name="___________shr28">!#REF!</definedName>
    <definedName name="___________shr56">!#REF!</definedName>
    <definedName name="___________shr7">!#REF!</definedName>
    <definedName name="___________srb1">#REF!</definedName>
    <definedName name="___________srb2">#REF!</definedName>
    <definedName name="___________ssf1">#REF!</definedName>
    <definedName name="___________ssf2">#REF!</definedName>
    <definedName name="___________ssf3">#REF!</definedName>
    <definedName name="___________ssf4">#REF!</definedName>
    <definedName name="___________st1">!#REF!</definedName>
    <definedName name="___________st2">!#REF!</definedName>
    <definedName name="___________st3">!#REF!</definedName>
    <definedName name="___________st4">!#REF!</definedName>
    <definedName name="___________st5">!#REF!</definedName>
    <definedName name="___________tf1">#REF!</definedName>
    <definedName name="___________tf2">#REF!</definedName>
    <definedName name="___________tf3">#REF!</definedName>
    <definedName name="___________tf4">#REF!</definedName>
    <definedName name="___________tfd1">#REF!</definedName>
    <definedName name="___________tfd2">#REF!</definedName>
    <definedName name="___________tfd3">#REF!</definedName>
    <definedName name="___________tfd4">#REF!</definedName>
    <definedName name="___________thk1">#REF!</definedName>
    <definedName name="___________thk2">#REF!</definedName>
    <definedName name="___________tr1">#REF!</definedName>
    <definedName name="___________tr1800">#REF!</definedName>
    <definedName name="___________tr2">#REF!</definedName>
    <definedName name="___________tr3">#REF!</definedName>
    <definedName name="___________tr6001">#REF!</definedName>
    <definedName name="___________tr900">#REF!</definedName>
    <definedName name="___________trd1">#REF!</definedName>
    <definedName name="___________trd2">#REF!</definedName>
    <definedName name="___________trd3">#REF!</definedName>
    <definedName name="___________wcg1">#REF!</definedName>
    <definedName name="___________WD2">#N/A</definedName>
    <definedName name="___________x1">#REF!</definedName>
    <definedName name="__________A65537">!#REF!</definedName>
    <definedName name="__________aa1">!#REF!</definedName>
    <definedName name="__________aaa1">!#REF!</definedName>
    <definedName name="__________AAS1">!#REF!</definedName>
    <definedName name="__________AGG10">"#REF!"</definedName>
    <definedName name="__________Agg12">"#REF!"</definedName>
    <definedName name="__________Agg20">"#REF!"</definedName>
    <definedName name="__________Agg40">"#REF!"</definedName>
    <definedName name="__________Agg6">"#REF!"</definedName>
    <definedName name="__________ang1">!#REF!</definedName>
    <definedName name="__________Ast1">!#REF!</definedName>
    <definedName name="__________Ast2">!#REF!</definedName>
    <definedName name="__________b1">!#REF!</definedName>
    <definedName name="__________B5">#REF!</definedName>
    <definedName name="__________BBS1">!#REF!</definedName>
    <definedName name="__________Bcw1">!#REF!</definedName>
    <definedName name="__________Bhh1">#REF!</definedName>
    <definedName name="__________Bhw1">#REF!</definedName>
    <definedName name="__________bit3040">"#REF!"</definedName>
    <definedName name="__________BIT6070">"#REF!"</definedName>
    <definedName name="__________bit8525">"#REF!"</definedName>
    <definedName name="__________brt1">#REF!</definedName>
    <definedName name="__________brt2">#REF!</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#REF!</definedName>
    <definedName name="__________CAN486">#REF!</definedName>
    <definedName name="__________CAN487">#REF!</definedName>
    <definedName name="__________CAN488">#REF!</definedName>
    <definedName name="__________CAN489">#REF!</definedName>
    <definedName name="__________CAN490">#REF!</definedName>
    <definedName name="__________CAN491">#REF!</definedName>
    <definedName name="__________CAN492">#REF!</definedName>
    <definedName name="__________CAN493">#REF!</definedName>
    <definedName name="__________CAN494">#REF!</definedName>
    <definedName name="__________CAN495">#REF!</definedName>
    <definedName name="__________CAN496">#REF!</definedName>
    <definedName name="__________CAN497">#REF!</definedName>
    <definedName name="__________CAN498">#REF!</definedName>
    <definedName name="__________CAN499">#REF!</definedName>
    <definedName name="__________CAN500">#REF!</definedName>
    <definedName name="__________CCS1">!#REF!</definedName>
    <definedName name="__________CGS2">#REF!</definedName>
    <definedName name="__________cov1">!#REF!</definedName>
    <definedName name="__________cra10">#REF!</definedName>
    <definedName name="__________cra11">#REF!</definedName>
    <definedName name="__________cra12">#REF!</definedName>
    <definedName name="__________cra13">#REF!</definedName>
    <definedName name="__________cra20">#REF!</definedName>
    <definedName name="__________cra22">#REF!</definedName>
    <definedName name="__________cra25">#REF!</definedName>
    <definedName name="__________cra26">#REF!</definedName>
    <definedName name="__________cra40">#REF!</definedName>
    <definedName name="__________cra45">#REF!</definedName>
    <definedName name="__________cra50">#REF!</definedName>
    <definedName name="__________cra6">#REF!</definedName>
    <definedName name="__________d1">!#REF!</definedName>
    <definedName name="__________DDS1">!#REF!</definedName>
    <definedName name="__________dep123">!#REF!</definedName>
    <definedName name="__________dep123_17">!#REF!</definedName>
    <definedName name="__________DET1">#N/A</definedName>
    <definedName name="__________dls1">#REF!</definedName>
    <definedName name="__________dls2">#REF!</definedName>
    <definedName name="__________dms1">#REF!</definedName>
    <definedName name="__________dms2">#REF!</definedName>
    <definedName name="__________ECC1">!#REF!</definedName>
    <definedName name="__________ECC2">!#REF!</definedName>
    <definedName name="__________FEL1">#N/A</definedName>
    <definedName name="__________GEL1">#N/A</definedName>
    <definedName name="__________GEN125">"#REF!"</definedName>
    <definedName name="__________GEN250">"#REF!"</definedName>
    <definedName name="__________GEN63">"#REF!"</definedName>
    <definedName name="__________HBG10">#N/A</definedName>
    <definedName name="__________HBG12">#N/A</definedName>
    <definedName name="__________HBG25">#N/A</definedName>
    <definedName name="__________HBG40">#N/A</definedName>
    <definedName name="__________HBG41">#N/A</definedName>
    <definedName name="__________HBG50">#N/A</definedName>
    <definedName name="__________HBG6">#N/A</definedName>
    <definedName name="__________Ind1">#REF!</definedName>
    <definedName name="__________Ind3">#REF!</definedName>
    <definedName name="__________Ind4">#REF!</definedName>
    <definedName name="__________Iri1">!#REF!</definedName>
    <definedName name="__________Iri2">!#REF!</definedName>
    <definedName name="__________Iro1">!#REF!</definedName>
    <definedName name="__________Iro2">!#REF!</definedName>
    <definedName name="__________IV65537">NA()</definedName>
    <definedName name="__________ja1">#REF!</definedName>
    <definedName name="__________ja3">#REF!</definedName>
    <definedName name="__________ll17">"#REF!"</definedName>
    <definedName name="__________LS1">!#REF!</definedName>
    <definedName name="__________MG1">#N/A</definedName>
    <definedName name="__________Mzd1">#N/A</definedName>
    <definedName name="__________n12">!#REF!</definedName>
    <definedName name="__________nbr1">#REF!</definedName>
    <definedName name="__________nbr2">#REF!</definedName>
    <definedName name="__________np3">#REF!</definedName>
    <definedName name="__________obm1">#REF!</definedName>
    <definedName name="__________obm2">#REF!</definedName>
    <definedName name="__________obm3">#REF!</definedName>
    <definedName name="__________obm4">#REF!</definedName>
    <definedName name="__________Od1">#REF!</definedName>
    <definedName name="__________Od3">#REF!</definedName>
    <definedName name="__________Od4">#REF!</definedName>
    <definedName name="__________OP2">#N/A</definedName>
    <definedName name="__________osf1">#REF!</definedName>
    <definedName name="__________osf2">#REF!</definedName>
    <definedName name="__________osf3">#REF!</definedName>
    <definedName name="__________osf4">#REF!</definedName>
    <definedName name="__________pcc5">#REF!</definedName>
    <definedName name="__________pd1">!#REF!</definedName>
    <definedName name="__________pd2">!#REF!</definedName>
    <definedName name="__________pdh1">#REF!</definedName>
    <definedName name="__________pdh2">#REF!</definedName>
    <definedName name="__________pdl1">#REF!</definedName>
    <definedName name="__________pdl2">#REF!</definedName>
    <definedName name="__________pdw1">#REF!</definedName>
    <definedName name="__________pdw2">#REF!</definedName>
    <definedName name="__________PP1">!#REF!</definedName>
    <definedName name="__________PP2">!#REF!</definedName>
    <definedName name="__________PP3">!#REF!</definedName>
    <definedName name="__________PPS1">!#REF!</definedName>
    <definedName name="__________PPS2">!#REF!</definedName>
    <definedName name="__________PPS3">!#REF!</definedName>
    <definedName name="__________ptb1">!#REF!</definedName>
    <definedName name="__________rb70">#REF!</definedName>
    <definedName name="__________rf70">#REF!</definedName>
    <definedName name="__________rt1233">!#REF!</definedName>
    <definedName name="__________sbm1">#REF!</definedName>
    <definedName name="__________sbm2">#REF!</definedName>
    <definedName name="__________sbm3">#REF!</definedName>
    <definedName name="__________sbm4">#REF!</definedName>
    <definedName name="__________shr28">!#REF!</definedName>
    <definedName name="__________shr56">!#REF!</definedName>
    <definedName name="__________shr7">!#REF!</definedName>
    <definedName name="__________srb1">#REF!</definedName>
    <definedName name="__________srb2">#REF!</definedName>
    <definedName name="__________ssf1">#REF!</definedName>
    <definedName name="__________ssf2">#REF!</definedName>
    <definedName name="__________ssf3">#REF!</definedName>
    <definedName name="__________ssf4">#REF!</definedName>
    <definedName name="__________st1">!#REF!</definedName>
    <definedName name="__________st2">!#REF!</definedName>
    <definedName name="__________st3">!#REF!</definedName>
    <definedName name="__________st4">!#REF!</definedName>
    <definedName name="__________st5">!#REF!</definedName>
    <definedName name="__________sub20">#REF!</definedName>
    <definedName name="__________TCS1">!#REF!</definedName>
    <definedName name="__________tf1">#REF!</definedName>
    <definedName name="__________tf2">#REF!</definedName>
    <definedName name="__________tf3">#REF!</definedName>
    <definedName name="__________tf4">#REF!</definedName>
    <definedName name="__________tfd1">#REF!</definedName>
    <definedName name="__________tfd2">#REF!</definedName>
    <definedName name="__________tfd3">#REF!</definedName>
    <definedName name="__________tfd4">#REF!</definedName>
    <definedName name="__________thk1">#REF!</definedName>
    <definedName name="__________thk2">#REF!</definedName>
    <definedName name="__________tr1">#REF!</definedName>
    <definedName name="__________tr1800">#REF!</definedName>
    <definedName name="__________tr2">#REF!</definedName>
    <definedName name="__________tr3">#REF!</definedName>
    <definedName name="__________tr6001">#REF!</definedName>
    <definedName name="__________tr900">#REF!</definedName>
    <definedName name="__________trd1">#REF!</definedName>
    <definedName name="__________trd2">#REF!</definedName>
    <definedName name="__________trd3">#REF!</definedName>
    <definedName name="__________wcg1">#REF!</definedName>
    <definedName name="__________WD2">#N/A</definedName>
    <definedName name="_________A65537">!#REF!</definedName>
    <definedName name="_________aa1">!#REF!</definedName>
    <definedName name="_________aaa1">!#REF!</definedName>
    <definedName name="_________AAS1">!#REF!</definedName>
    <definedName name="_________AGG10">!#REF!</definedName>
    <definedName name="_________Agg12">"#REF!"</definedName>
    <definedName name="_________Agg20">"#REF!"</definedName>
    <definedName name="_________Agg40">"#REF!"</definedName>
    <definedName name="_________Agg6">"#REF!"</definedName>
    <definedName name="_________ang1">!#REF!</definedName>
    <definedName name="_________aoc10">#N/A</definedName>
    <definedName name="_________aoc11">!#REF!</definedName>
    <definedName name="_________aoc3">#REF!</definedName>
    <definedName name="_________aoc4">#REF!</definedName>
    <definedName name="_________aoc7">!#REF!</definedName>
    <definedName name="_________aoc8">!#REF!</definedName>
    <definedName name="_________aoc9">!#REF!</definedName>
    <definedName name="_________Ast1">!#REF!</definedName>
    <definedName name="_________Ast2">!#REF!</definedName>
    <definedName name="_________b1">!#REF!</definedName>
    <definedName name="_________B5">#REF!</definedName>
    <definedName name="_________BBS1">!#REF!</definedName>
    <definedName name="_________Bcw1">!#REF!</definedName>
    <definedName name="_________Bhh1">#REF!</definedName>
    <definedName name="_________Bhw1">#REF!</definedName>
    <definedName name="_________bit3040">"#REF!"</definedName>
    <definedName name="_________BIT6070">"#REF!"</definedName>
    <definedName name="_________bit8525">"#REF!"</definedName>
    <definedName name="_________brt1">#REF!</definedName>
    <definedName name="_________brt2">#REF!</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#REF!</definedName>
    <definedName name="_________CAN486">#REF!</definedName>
    <definedName name="_________CAN487">#REF!</definedName>
    <definedName name="_________CAN488">#REF!</definedName>
    <definedName name="_________CAN489">#REF!</definedName>
    <definedName name="_________CAN490">#REF!</definedName>
    <definedName name="_________CAN491">#REF!</definedName>
    <definedName name="_________CAN492">#REF!</definedName>
    <definedName name="_________CAN493">#REF!</definedName>
    <definedName name="_________CAN494">#REF!</definedName>
    <definedName name="_________CAN495">#REF!</definedName>
    <definedName name="_________CAN496">#REF!</definedName>
    <definedName name="_________CAN497">#REF!</definedName>
    <definedName name="_________CAN498">#REF!</definedName>
    <definedName name="_________CAN499">#REF!</definedName>
    <definedName name="_________CAN500">#REF!</definedName>
    <definedName name="_________CCS1">!#REF!</definedName>
    <definedName name="_________CGS2">#REF!</definedName>
    <definedName name="_________cov1">!#REF!</definedName>
    <definedName name="_________cra10">!#REF!</definedName>
    <definedName name="_________cra11">!#REF!</definedName>
    <definedName name="_________cra12">!#REF!</definedName>
    <definedName name="_________cra13">!#REF!</definedName>
    <definedName name="_________cra20">!#REF!</definedName>
    <definedName name="_________cra22">!#REF!</definedName>
    <definedName name="_________cra25">!#REF!</definedName>
    <definedName name="_________cra26">!#REF!</definedName>
    <definedName name="_________cra40">!#REF!</definedName>
    <definedName name="_________cra45">!#REF!</definedName>
    <definedName name="_________cra50">!#REF!</definedName>
    <definedName name="_________cra6">!#REF!</definedName>
    <definedName name="_________d1">!#REF!</definedName>
    <definedName name="_________DDS1">!#REF!</definedName>
    <definedName name="_________dep123">!#REF!</definedName>
    <definedName name="_________dep123_17">!#REF!</definedName>
    <definedName name="_________DET1">#N/A</definedName>
    <definedName name="_________dls1">#REF!</definedName>
    <definedName name="_________dls2">#REF!</definedName>
    <definedName name="_________dms1">#REF!</definedName>
    <definedName name="_________dms2">#REF!</definedName>
    <definedName name="_________ECC1">!#REF!</definedName>
    <definedName name="_________ECC2">!#REF!</definedName>
    <definedName name="_________FEL1">#N/A</definedName>
    <definedName name="_________GEL1">#N/A</definedName>
    <definedName name="_________GEN125">"#REF!"</definedName>
    <definedName name="_________GEN250">"#REF!"</definedName>
    <definedName name="_________GEN63">"#REF!"</definedName>
    <definedName name="_________HBG10">#N/A</definedName>
    <definedName name="_________HBG12">#N/A</definedName>
    <definedName name="_________HBG25">#N/A</definedName>
    <definedName name="_________HBG40">#N/A</definedName>
    <definedName name="_________HBG41">#N/A</definedName>
    <definedName name="_________HBG50">#N/A</definedName>
    <definedName name="_________HBG6">#N/A</definedName>
    <definedName name="_________Ind1">#REF!</definedName>
    <definedName name="_________Ind3">#REF!</definedName>
    <definedName name="_________Ind4">#REF!</definedName>
    <definedName name="_________Iri1">!#REF!</definedName>
    <definedName name="_________Iri2">!#REF!</definedName>
    <definedName name="_________Iro1">!#REF!</definedName>
    <definedName name="_________Iro2">!#REF!</definedName>
    <definedName name="_________IV65537">NA()</definedName>
    <definedName name="_________ja1">#REF!</definedName>
    <definedName name="_________ja3">#REF!</definedName>
    <definedName name="_________ll17">"#REF!"</definedName>
    <definedName name="_________LS1">!#REF!</definedName>
    <definedName name="_________MG1">#N/A</definedName>
    <definedName name="_________Mzd1">#N/A</definedName>
    <definedName name="_________n12">!#REF!</definedName>
    <definedName name="_________nbr1">#REF!</definedName>
    <definedName name="_________nbr2">#REF!</definedName>
    <definedName name="_________np3">#REF!</definedName>
    <definedName name="_________obm1">#REF!</definedName>
    <definedName name="_________obm2">#REF!</definedName>
    <definedName name="_________obm3">#REF!</definedName>
    <definedName name="_________obm4">#REF!</definedName>
    <definedName name="_________Od1">#REF!</definedName>
    <definedName name="_________Od3">#REF!</definedName>
    <definedName name="_________Od4">#REF!</definedName>
    <definedName name="_________OP2">#N/A</definedName>
    <definedName name="_________osf1">#REF!</definedName>
    <definedName name="_________osf2">#REF!</definedName>
    <definedName name="_________osf3">#REF!</definedName>
    <definedName name="_________osf4">#REF!</definedName>
    <definedName name="_________pcc5">#REF!</definedName>
    <definedName name="_________pd1">!#REF!</definedName>
    <definedName name="_________pd2">!#REF!</definedName>
    <definedName name="_________pdh1">#REF!</definedName>
    <definedName name="_________pdh2">#REF!</definedName>
    <definedName name="_________pdl1">#REF!</definedName>
    <definedName name="_________pdl2">#REF!</definedName>
    <definedName name="_________pdw1">#REF!</definedName>
    <definedName name="_________pdw2">#REF!</definedName>
    <definedName name="_________PP1">!#REF!</definedName>
    <definedName name="_________PP2">!#REF!</definedName>
    <definedName name="_________PP3">!#REF!</definedName>
    <definedName name="_________PPS1">!#REF!</definedName>
    <definedName name="_________PPS2">!#REF!</definedName>
    <definedName name="_________PPS3">!#REF!</definedName>
    <definedName name="_________ptb1">!#REF!</definedName>
    <definedName name="_________rb70">#REF!</definedName>
    <definedName name="_________rf70">#REF!</definedName>
    <definedName name="_________rt1233">!#REF!</definedName>
    <definedName name="_________sbm1">#REF!</definedName>
    <definedName name="_________sbm2">#REF!</definedName>
    <definedName name="_________sbm3">#REF!</definedName>
    <definedName name="_________sbm4">#REF!</definedName>
    <definedName name="_________shr28">!#REF!</definedName>
    <definedName name="_________shr56">!#REF!</definedName>
    <definedName name="_________shr7">!#REF!</definedName>
    <definedName name="_________srb1">#REF!</definedName>
    <definedName name="_________srb2">#REF!</definedName>
    <definedName name="_________ssf1">#REF!</definedName>
    <definedName name="_________ssf2">#REF!</definedName>
    <definedName name="_________ssf3">#REF!</definedName>
    <definedName name="_________ssf4">#REF!</definedName>
    <definedName name="_________st1">!#REF!</definedName>
    <definedName name="_________st2">!#REF!</definedName>
    <definedName name="_________st3">!#REF!</definedName>
    <definedName name="_________st4">!#REF!</definedName>
    <definedName name="_________st5">!#REF!</definedName>
    <definedName name="_________sub20">#REF!</definedName>
    <definedName name="_________TCS1">!#REF!</definedName>
    <definedName name="_________tf1">#REF!</definedName>
    <definedName name="_________tf2">#REF!</definedName>
    <definedName name="_________tf3">#REF!</definedName>
    <definedName name="_________tf4">#REF!</definedName>
    <definedName name="_________tfd1">#REF!</definedName>
    <definedName name="_________tfd2">#REF!</definedName>
    <definedName name="_________tfd3">#REF!</definedName>
    <definedName name="_________tfd4">#REF!</definedName>
    <definedName name="_________thk1">#REF!</definedName>
    <definedName name="_________thk2">#REF!</definedName>
    <definedName name="_________tr1">#REF!</definedName>
    <definedName name="_________tr1800">#REF!</definedName>
    <definedName name="_________tr2">#REF!</definedName>
    <definedName name="_________tr3">#REF!</definedName>
    <definedName name="_________tr6001">#REF!</definedName>
    <definedName name="_________tr900">#REF!</definedName>
    <definedName name="_________trd1">#REF!</definedName>
    <definedName name="_________trd2">#REF!</definedName>
    <definedName name="_________trd3">#REF!</definedName>
    <definedName name="_________wcg1">#REF!</definedName>
    <definedName name="_________WD2">#N/A</definedName>
    <definedName name="_________x1">#REF!</definedName>
    <definedName name="________A65537">!#REF!</definedName>
    <definedName name="________A655600">!#REF!</definedName>
    <definedName name="________a65631">!#REF!</definedName>
    <definedName name="________aa1">!#REF!</definedName>
    <definedName name="________aaa1">!#REF!</definedName>
    <definedName name="________AAS1">!#REF!</definedName>
    <definedName name="________AGG10">!#REF!</definedName>
    <definedName name="________Agg12">!#REF!</definedName>
    <definedName name="________Agg20">!#REF!</definedName>
    <definedName name="________Agg40">!#REF!</definedName>
    <definedName name="________Agg6">!#REF!</definedName>
    <definedName name="________ang1">!#REF!</definedName>
    <definedName name="________aoc1">#REF!</definedName>
    <definedName name="________aoc10">#N/A</definedName>
    <definedName name="________aoc11">!#REF!</definedName>
    <definedName name="________aoc2">#REF!</definedName>
    <definedName name="________aoc3">#REF!</definedName>
    <definedName name="________aoc4">#REF!</definedName>
    <definedName name="________aoc7">!#REF!</definedName>
    <definedName name="________aoc8">!#REF!</definedName>
    <definedName name="________aoc9">!#REF!</definedName>
    <definedName name="________Ast1">!#REF!</definedName>
    <definedName name="________Ast2">!#REF!</definedName>
    <definedName name="________b1">!#REF!</definedName>
    <definedName name="________B5">#REF!</definedName>
    <definedName name="________BBS1">!#REF!</definedName>
    <definedName name="________Bcw1">!#REF!</definedName>
    <definedName name="________Bhh1">#REF!</definedName>
    <definedName name="________Bhw1">#REF!</definedName>
    <definedName name="________bit3040">!#REF!</definedName>
    <definedName name="________BIT6070">!#REF!</definedName>
    <definedName name="________bit8525">!#REF!</definedName>
    <definedName name="________brt1">#REF!</definedName>
    <definedName name="________brt2">#REF!</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#REF!</definedName>
    <definedName name="________CAN486">#REF!</definedName>
    <definedName name="________CAN487">#REF!</definedName>
    <definedName name="________CAN488">#REF!</definedName>
    <definedName name="________CAN489">#REF!</definedName>
    <definedName name="________CAN490">#REF!</definedName>
    <definedName name="________CAN491">#REF!</definedName>
    <definedName name="________CAN492">#REF!</definedName>
    <definedName name="________CAN493">#REF!</definedName>
    <definedName name="________CAN494">#REF!</definedName>
    <definedName name="________CAN495">#REF!</definedName>
    <definedName name="________CAN496">#REF!</definedName>
    <definedName name="________CAN497">#REF!</definedName>
    <definedName name="________CAN498">#REF!</definedName>
    <definedName name="________CAN499">#REF!</definedName>
    <definedName name="________CAN500">#REF!</definedName>
    <definedName name="________CCS1">!#REF!</definedName>
    <definedName name="________CGS2">#REF!</definedName>
    <definedName name="________cov1">!#REF!</definedName>
    <definedName name="________cra10">!#REF!</definedName>
    <definedName name="________cra11">!#REF!</definedName>
    <definedName name="________cra12">!#REF!</definedName>
    <definedName name="________cra13">!#REF!</definedName>
    <definedName name="________cra20">!#REF!</definedName>
    <definedName name="________cra22">!#REF!</definedName>
    <definedName name="________cra25">!#REF!</definedName>
    <definedName name="________cra26">!#REF!</definedName>
    <definedName name="________cra40">!#REF!</definedName>
    <definedName name="________cra45">!#REF!</definedName>
    <definedName name="________cra50">!#REF!</definedName>
    <definedName name="________cra6">!#REF!</definedName>
    <definedName name="________d1">!#REF!</definedName>
    <definedName name="________DDS1">!#REF!</definedName>
    <definedName name="________dep123">!#REF!</definedName>
    <definedName name="________dep123_17">!#REF!</definedName>
    <definedName name="________DET1">#REF!</definedName>
    <definedName name="________dls1">#REF!</definedName>
    <definedName name="________dls2">#REF!</definedName>
    <definedName name="________dms1">#REF!</definedName>
    <definedName name="________dms2">#REF!</definedName>
    <definedName name="________ECC1">!#REF!</definedName>
    <definedName name="________ECC2">!#REF!</definedName>
    <definedName name="________FEL1">#REF!</definedName>
    <definedName name="________GEL1">#REF!</definedName>
    <definedName name="________GEN125">!#REF!</definedName>
    <definedName name="________GEN250">!#REF!</definedName>
    <definedName name="________GEN63">!#REF!</definedName>
    <definedName name="________HBG10">#REF!</definedName>
    <definedName name="________HBG12">#REF!</definedName>
    <definedName name="________HBG25">#REF!</definedName>
    <definedName name="________HBG40">#REF!</definedName>
    <definedName name="________HBG41">#REF!</definedName>
    <definedName name="________HBG50">#REF!</definedName>
    <definedName name="________HBG6">#REF!</definedName>
    <definedName name="________Ind1">#REF!</definedName>
    <definedName name="________Ind3">#REF!</definedName>
    <definedName name="________Ind4">#REF!</definedName>
    <definedName name="________Iri1">!#REF!</definedName>
    <definedName name="________Iri2">!#REF!</definedName>
    <definedName name="________Iro1">!#REF!</definedName>
    <definedName name="________Iro2">!#REF!</definedName>
    <definedName name="________IV65537">NA()</definedName>
    <definedName name="________ja1">#REF!</definedName>
    <definedName name="________ja3">#REF!</definedName>
    <definedName name="________ll17">"#REF!"</definedName>
    <definedName name="________LS1">!#REF!</definedName>
    <definedName name="________MG1">#REF!</definedName>
    <definedName name="________Mzd1">#REF!</definedName>
    <definedName name="________n12">!#REF!</definedName>
    <definedName name="________nbr1">#REF!</definedName>
    <definedName name="________nbr2">#REF!</definedName>
    <definedName name="________np3">#REF!</definedName>
    <definedName name="________obm1">#REF!</definedName>
    <definedName name="________obm2">#REF!</definedName>
    <definedName name="________obm3">#REF!</definedName>
    <definedName name="________obm4">#REF!</definedName>
    <definedName name="________Od1">#REF!</definedName>
    <definedName name="________Od3">#REF!</definedName>
    <definedName name="________Od4">#REF!</definedName>
    <definedName name="________OP2">#REF!</definedName>
    <definedName name="________osf1">#REF!</definedName>
    <definedName name="________osf2">#REF!</definedName>
    <definedName name="________osf3">#REF!</definedName>
    <definedName name="________osf4">#REF!</definedName>
    <definedName name="________pcc5">#REF!</definedName>
    <definedName name="________pd1">!#REF!</definedName>
    <definedName name="________pd2">!#REF!</definedName>
    <definedName name="________pdh1">#REF!</definedName>
    <definedName name="________pdh2">#REF!</definedName>
    <definedName name="________pdl1">#REF!</definedName>
    <definedName name="________pdl2">#REF!</definedName>
    <definedName name="________pdw1">#REF!</definedName>
    <definedName name="________pdw2">#REF!</definedName>
    <definedName name="________PP1">!#REF!</definedName>
    <definedName name="________PP2">!#REF!</definedName>
    <definedName name="________PP3">!#REF!</definedName>
    <definedName name="________PPS1">!#REF!</definedName>
    <definedName name="________PPS2">!#REF!</definedName>
    <definedName name="________PPS3">!#REF!</definedName>
    <definedName name="________ptb1">!#REF!</definedName>
    <definedName name="________rb70">#REF!</definedName>
    <definedName name="________rf70">#REF!</definedName>
    <definedName name="________rt1233">!#REF!</definedName>
    <definedName name="________sbm1">#REF!</definedName>
    <definedName name="________sbm2">#REF!</definedName>
    <definedName name="________sbm3">#REF!</definedName>
    <definedName name="________sbm4">#REF!</definedName>
    <definedName name="________shr28">!#REF!</definedName>
    <definedName name="________shr56">!#REF!</definedName>
    <definedName name="________shr7">!#REF!</definedName>
    <definedName name="________srb1">#REF!</definedName>
    <definedName name="________srb2">#REF!</definedName>
    <definedName name="________ssf1">#REF!</definedName>
    <definedName name="________ssf2">#REF!</definedName>
    <definedName name="________ssf3">#REF!</definedName>
    <definedName name="________ssf4">#REF!</definedName>
    <definedName name="________st1">!#REF!</definedName>
    <definedName name="________st2">!#REF!</definedName>
    <definedName name="________st3">!#REF!</definedName>
    <definedName name="________st4">!#REF!</definedName>
    <definedName name="________st5">!#REF!</definedName>
    <definedName name="________sub20">#REF!</definedName>
    <definedName name="________TCS1">!#REF!</definedName>
    <definedName name="________tf1">#REF!</definedName>
    <definedName name="________tf2">#REF!</definedName>
    <definedName name="________tf3">#REF!</definedName>
    <definedName name="________tf4">#REF!</definedName>
    <definedName name="________tfd1">#REF!</definedName>
    <definedName name="________tfd2">#REF!</definedName>
    <definedName name="________tfd3">#REF!</definedName>
    <definedName name="________tfd4">#REF!</definedName>
    <definedName name="________thk1">#REF!</definedName>
    <definedName name="________thk2">#REF!</definedName>
    <definedName name="________tr1">#REF!</definedName>
    <definedName name="________tr1800">#REF!</definedName>
    <definedName name="________tr2">#REF!</definedName>
    <definedName name="________tr3">#REF!</definedName>
    <definedName name="________tr6001">#REF!</definedName>
    <definedName name="________tr900">#REF!</definedName>
    <definedName name="________trd1">#REF!</definedName>
    <definedName name="________trd2">#REF!</definedName>
    <definedName name="________trd3">#REF!</definedName>
    <definedName name="________wcg1">#REF!</definedName>
    <definedName name="________WD2">#REF!</definedName>
    <definedName name="________x1">#REF!</definedName>
    <definedName name="________xlnm.Print_Area_9">NA()</definedName>
    <definedName name="_______A65537">!#REF!</definedName>
    <definedName name="_______A655600">!#REF!</definedName>
    <definedName name="_______a65631">!#REF!</definedName>
    <definedName name="_______aa1">!#REF!</definedName>
    <definedName name="_______aaa1">!#REF!</definedName>
    <definedName name="_______AAS1">!#REF!</definedName>
    <definedName name="_______AGG10">"$#REF!.$#REF!$#REF!"</definedName>
    <definedName name="_______Agg12">!#REF!</definedName>
    <definedName name="_______Agg20">!#REF!</definedName>
    <definedName name="_______Agg40">!#REF!</definedName>
    <definedName name="_______Agg6">!#REF!</definedName>
    <definedName name="_______ang1">!#REF!</definedName>
    <definedName name="_______aoc1">#REF!</definedName>
    <definedName name="_______aoc10">#N/A</definedName>
    <definedName name="_______aoc11">!#REF!</definedName>
    <definedName name="_______aoc2">#REF!</definedName>
    <definedName name="_______aoc3">#REF!</definedName>
    <definedName name="_______aoc4">#REF!</definedName>
    <definedName name="_______aoc7">!#REF!</definedName>
    <definedName name="_______aoc8">!#REF!</definedName>
    <definedName name="_______aoc9">!#REF!</definedName>
    <definedName name="_______Ast1">!#REF!</definedName>
    <definedName name="_______Ast2">!#REF!</definedName>
    <definedName name="_______AXX1">!#REF!</definedName>
    <definedName name="_______axx2">!#REF!</definedName>
    <definedName name="_______axx3">!#REF!</definedName>
    <definedName name="_______axx4">!#REF!</definedName>
    <definedName name="_______b1">!#REF!</definedName>
    <definedName name="_______b111121">#REF!</definedName>
    <definedName name="_______B5">#REF!</definedName>
    <definedName name="_______BBS1">!#REF!</definedName>
    <definedName name="_______Bcw1">!#REF!</definedName>
    <definedName name="_______Bhh1">#REF!</definedName>
    <definedName name="_______Bhw1">#REF!</definedName>
    <definedName name="_______bit3040">!#REF!</definedName>
    <definedName name="_______BIT6070">!#REF!</definedName>
    <definedName name="_______bit8525">!#REF!</definedName>
    <definedName name="_______bol1">!#REF!</definedName>
    <definedName name="_______brt1">#REF!</definedName>
    <definedName name="_______brt2">#REF!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#REF!</definedName>
    <definedName name="_______CAN486">#REF!</definedName>
    <definedName name="_______CAN487">#REF!</definedName>
    <definedName name="_______CAN488">#REF!</definedName>
    <definedName name="_______CAN489">#REF!</definedName>
    <definedName name="_______CAN490">#REF!</definedName>
    <definedName name="_______CAN491">#REF!</definedName>
    <definedName name="_______CAN492">#REF!</definedName>
    <definedName name="_______CAN493">#REF!</definedName>
    <definedName name="_______CAN494">#REF!</definedName>
    <definedName name="_______CAN495">#REF!</definedName>
    <definedName name="_______CAN496">#REF!</definedName>
    <definedName name="_______CAN497">#REF!</definedName>
    <definedName name="_______CAN498">#REF!</definedName>
    <definedName name="_______CAN499">#REF!</definedName>
    <definedName name="_______CAN500">#REF!</definedName>
    <definedName name="_______CCS1">!#REF!</definedName>
    <definedName name="_______CGS2">#REF!</definedName>
    <definedName name="_______cov1">!#REF!</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d1">!#REF!</definedName>
    <definedName name="_______DDS1">!#REF!</definedName>
    <definedName name="_______dep123">!#REF!</definedName>
    <definedName name="_______dep123_17">!#REF!</definedName>
    <definedName name="_______DET1">#REF!</definedName>
    <definedName name="_______dls1">#REF!</definedName>
    <definedName name="_______dls2">#REF!</definedName>
    <definedName name="_______dms1">#REF!</definedName>
    <definedName name="_______dms2">#REF!</definedName>
    <definedName name="_______ECC1">!#REF!</definedName>
    <definedName name="_______ECC2">!#REF!</definedName>
    <definedName name="_______FEL1">#REF!</definedName>
    <definedName name="_______GEL1">#REF!</definedName>
    <definedName name="_______GEN125">!#REF!</definedName>
    <definedName name="_______GEN250">!#REF!</definedName>
    <definedName name="_______GEN63">!#REF!</definedName>
    <definedName name="_______HBG10">#REF!</definedName>
    <definedName name="_______HBG12">#REF!</definedName>
    <definedName name="_______HBG25">#REF!</definedName>
    <definedName name="_______HBG40">#REF!</definedName>
    <definedName name="_______HBG41">#REF!</definedName>
    <definedName name="_______HBG50">#REF!</definedName>
    <definedName name="_______HBG6">#REF!</definedName>
    <definedName name="_______hfi04">!#REF!</definedName>
    <definedName name="_______hfi1">!#REF!</definedName>
    <definedName name="_______hfi2">!#REF!</definedName>
    <definedName name="_______Ind1">#REF!</definedName>
    <definedName name="_______Ind3">#REF!</definedName>
    <definedName name="_______Ind4">#REF!</definedName>
    <definedName name="_______Iri1">!#REF!</definedName>
    <definedName name="_______Iri2">!#REF!</definedName>
    <definedName name="_______Iro1">!#REF!</definedName>
    <definedName name="_______Iro2">!#REF!</definedName>
    <definedName name="_______IV65537">NA()</definedName>
    <definedName name="_______ja1">#REF!</definedName>
    <definedName name="_______ja3">#REF!</definedName>
    <definedName name="_______Ki1">!#REF!</definedName>
    <definedName name="_______Ki2">!#REF!</definedName>
    <definedName name="_______ll17">"#REF!"</definedName>
    <definedName name="_______loc1" localSheetId="2">City&amp;" "&amp;State</definedName>
    <definedName name="_______loc1" localSheetId="1">City&amp;" "&amp;State</definedName>
    <definedName name="_______loc1" localSheetId="9">City&amp;" "&amp;State</definedName>
    <definedName name="_______loc1">City&amp;" "&amp;State</definedName>
    <definedName name="_______LS1">!#REF!</definedName>
    <definedName name="_______MAN1">!#REF!</definedName>
    <definedName name="_______MG1">#REF!</definedName>
    <definedName name="_______Mzd1">#REF!</definedName>
    <definedName name="_______n12">!#REF!</definedName>
    <definedName name="_______nbr1">#REF!</definedName>
    <definedName name="_______nbr2">#REF!</definedName>
    <definedName name="_______np3">#REF!</definedName>
    <definedName name="_______obm1">#REF!</definedName>
    <definedName name="_______obm2">#REF!</definedName>
    <definedName name="_______obm3">#REF!</definedName>
    <definedName name="_______obm4">#REF!</definedName>
    <definedName name="_______Od1">#REF!</definedName>
    <definedName name="_______Od3">#REF!</definedName>
    <definedName name="_______Od4">#REF!</definedName>
    <definedName name="_______OP2">#REF!</definedName>
    <definedName name="_______osf1">#REF!</definedName>
    <definedName name="_______osf2">#REF!</definedName>
    <definedName name="_______osf3">#REF!</definedName>
    <definedName name="_______osf4">#REF!</definedName>
    <definedName name="_______PB1">!#REF!</definedName>
    <definedName name="_______pcc5">#REF!</definedName>
    <definedName name="_______pd1">!#REF!</definedName>
    <definedName name="_______pd2">!#REF!</definedName>
    <definedName name="_______pdh1">#REF!</definedName>
    <definedName name="_______pdh2">#REF!</definedName>
    <definedName name="_______pdl1">#REF!</definedName>
    <definedName name="_______pdl2">#REF!</definedName>
    <definedName name="_______pdw1">#REF!</definedName>
    <definedName name="_______pdw2">#REF!</definedName>
    <definedName name="_______PP1">!#REF!</definedName>
    <definedName name="_______PP2">!#REF!</definedName>
    <definedName name="_______PP3">!#REF!</definedName>
    <definedName name="_______PPS1">!#REF!</definedName>
    <definedName name="_______PPS2">!#REF!</definedName>
    <definedName name="_______PPS3">!#REF!</definedName>
    <definedName name="_______ptb1">!#REF!</definedName>
    <definedName name="_______rb70">#REF!</definedName>
    <definedName name="_______Re1">!#REF!</definedName>
    <definedName name="_______rf70">#REF!</definedName>
    <definedName name="_______Rs1">!#REF!</definedName>
    <definedName name="_______rt1233">!#REF!</definedName>
    <definedName name="_______sbm1">#REF!</definedName>
    <definedName name="_______sbm2">#REF!</definedName>
    <definedName name="_______sbm3">#REF!</definedName>
    <definedName name="_______sbm4">#REF!</definedName>
    <definedName name="_______SH1">!#REF!</definedName>
    <definedName name="_______SH2">!#REF!</definedName>
    <definedName name="_______SH3">!#REF!</definedName>
    <definedName name="_______SH4">!#REF!</definedName>
    <definedName name="_______SH5">!#REF!</definedName>
    <definedName name="_______shr28">!#REF!</definedName>
    <definedName name="_______shr56">!#REF!</definedName>
    <definedName name="_______shr7">!#REF!</definedName>
    <definedName name="_______srb1">#REF!</definedName>
    <definedName name="_______srb2">#REF!</definedName>
    <definedName name="_______ssf1">#REF!</definedName>
    <definedName name="_______ssf2">#REF!</definedName>
    <definedName name="_______ssf3">#REF!</definedName>
    <definedName name="_______ssf4">#REF!</definedName>
    <definedName name="_______st1">!#REF!</definedName>
    <definedName name="_______st2">!#REF!</definedName>
    <definedName name="_______st3">!#REF!</definedName>
    <definedName name="_______st4">!#REF!</definedName>
    <definedName name="_______st5">!#REF!</definedName>
    <definedName name="_______sub20">!#REF!</definedName>
    <definedName name="_______TCS1">!#REF!</definedName>
    <definedName name="_______te1">!#REF!</definedName>
    <definedName name="_______tf1">#REF!</definedName>
    <definedName name="_______tf2">#REF!</definedName>
    <definedName name="_______tf3">#REF!</definedName>
    <definedName name="_______tf4">#REF!</definedName>
    <definedName name="_______tfd1">#REF!</definedName>
    <definedName name="_______tfd2">#REF!</definedName>
    <definedName name="_______tfd3">#REF!</definedName>
    <definedName name="_______tfd4">#REF!</definedName>
    <definedName name="_______thk1">#REF!</definedName>
    <definedName name="_______thk2">#REF!</definedName>
    <definedName name="_______tr1">#REF!</definedName>
    <definedName name="_______tr1800">#REF!</definedName>
    <definedName name="_______tr2">#REF!</definedName>
    <definedName name="_______tr3">#REF!</definedName>
    <definedName name="_______tr6001">#REF!</definedName>
    <definedName name="_______tr900">#REF!</definedName>
    <definedName name="_______trd1">#REF!</definedName>
    <definedName name="_______trd2">#REF!</definedName>
    <definedName name="_______trd3">#REF!</definedName>
    <definedName name="_______wcg1">#REF!</definedName>
    <definedName name="_______WD2">#REF!</definedName>
    <definedName name="_______x1">#REF!</definedName>
    <definedName name="_______xlnm.Print_Area_1">!#REF!</definedName>
    <definedName name="_______xlnm.Print_Area_6">!#REF!</definedName>
    <definedName name="_______xlnm.Print_Area_8">!#REF!</definedName>
    <definedName name="______A2">!#REF!</definedName>
    <definedName name="______A65537">!#REF!</definedName>
    <definedName name="______aa1">!#REF!</definedName>
    <definedName name="______aaa1">!#REF!</definedName>
    <definedName name="______AAS1">!#REF!</definedName>
    <definedName name="______AGG10">!#REF!</definedName>
    <definedName name="______AGG10_1">"#REF!"</definedName>
    <definedName name="______AGG10_12">"$#REF!.#REF!#REF!"</definedName>
    <definedName name="______AGG10_7">"#REF!"</definedName>
    <definedName name="______AGG10_8">"#REF!"</definedName>
    <definedName name="______Agg12">"$#REF!.$#REF!$#REF!"</definedName>
    <definedName name="______Agg12_7">"#REF!"</definedName>
    <definedName name="______Agg12_8">"#REF!"</definedName>
    <definedName name="______Agg20">"$#REF!.$#REF!$#REF!"</definedName>
    <definedName name="______Agg20_7">"#REF!"</definedName>
    <definedName name="______Agg20_8">"#REF!"</definedName>
    <definedName name="______Agg40">"$#REF!.$#REF!$#REF!"</definedName>
    <definedName name="______Agg6">"$#REF!.$#REF!$#REF!"</definedName>
    <definedName name="______ang1">!#REF!</definedName>
    <definedName name="______aoc1">#REF!</definedName>
    <definedName name="______aoc10">#N/A</definedName>
    <definedName name="______aoc11">!#REF!</definedName>
    <definedName name="______aoc2">#REF!</definedName>
    <definedName name="______aoc3">#REF!</definedName>
    <definedName name="______aoc4">#REF!</definedName>
    <definedName name="______aoc7">!#REF!</definedName>
    <definedName name="______aoc8">!#REF!</definedName>
    <definedName name="______aoc9">!#REF!</definedName>
    <definedName name="______Ast1">!#REF!</definedName>
    <definedName name="______Ast2">!#REF!</definedName>
    <definedName name="______AXX1">!#REF!</definedName>
    <definedName name="______axx2">!#REF!</definedName>
    <definedName name="______axx3">!#REF!</definedName>
    <definedName name="______axx4">!#REF!</definedName>
    <definedName name="______b1">!#REF!</definedName>
    <definedName name="______b111121">#REF!</definedName>
    <definedName name="______B5">#REF!</definedName>
    <definedName name="______BBS1">!#REF!</definedName>
    <definedName name="______Bcw1">!#REF!</definedName>
    <definedName name="______Bhh1">#REF!</definedName>
    <definedName name="______Bhw1">#REF!</definedName>
    <definedName name="______bit3040">"$#REF!.$#REF!$#REF!"</definedName>
    <definedName name="______bit3040_7">"#REF!"</definedName>
    <definedName name="______bit3040_8">"#REF!"</definedName>
    <definedName name="______BIT6070">"$#REF!.$#REF!$#REF!"</definedName>
    <definedName name="______BIT6070_7">"#REF!"</definedName>
    <definedName name="______BIT6070_8">"#REF!"</definedName>
    <definedName name="______bit8525">"$#REF!.$#REF!$#REF!"</definedName>
    <definedName name="______bit8525_7">"#REF!"</definedName>
    <definedName name="______bit8525_8">"#REF!"</definedName>
    <definedName name="______bol1">!#REF!</definedName>
    <definedName name="______brt1">#REF!</definedName>
    <definedName name="______brt2">#REF!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#REF!</definedName>
    <definedName name="______CAN486">#REF!</definedName>
    <definedName name="______CAN487">#REF!</definedName>
    <definedName name="______CAN488">#REF!</definedName>
    <definedName name="______CAN489">#REF!</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at123" localSheetId="2">City&amp;" "&amp;State</definedName>
    <definedName name="______cat123" localSheetId="1">City&amp;" "&amp;State</definedName>
    <definedName name="______cat123" localSheetId="9">City&amp;" "&amp;State</definedName>
    <definedName name="______cat123">City&amp;" "&amp;State</definedName>
    <definedName name="______CCS1">!#REF!</definedName>
    <definedName name="______CGS2">#REF!</definedName>
    <definedName name="______cov1">!#REF!</definedName>
    <definedName name="______cra10">#REF!</definedName>
    <definedName name="______cra1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d1">!#REF!</definedName>
    <definedName name="______DAT3">#REF!</definedName>
    <definedName name="______DAT4">#REF!</definedName>
    <definedName name="______DAT5">#REF!</definedName>
    <definedName name="______DAT6">#REF!</definedName>
    <definedName name="______DAT7">#REF!</definedName>
    <definedName name="______DDS1">!#REF!</definedName>
    <definedName name="______dep123">!#REF!</definedName>
    <definedName name="______dep123_17">!#REF!</definedName>
    <definedName name="______DET1">NA()</definedName>
    <definedName name="______dls1">#REF!</definedName>
    <definedName name="______dls2">#REF!</definedName>
    <definedName name="______dms1">#REF!</definedName>
    <definedName name="______dms2">#REF!</definedName>
    <definedName name="______ECC1">!#REF!</definedName>
    <definedName name="______ECC2">!#REF!</definedName>
    <definedName name="______FEL1">NA()</definedName>
    <definedName name="______GEL1">NA()</definedName>
    <definedName name="______GEN125">"$#REF!.$N$30"</definedName>
    <definedName name="______GEN125_7">"#REF!"</definedName>
    <definedName name="______GEN125_8">"#REF!"</definedName>
    <definedName name="______GEN250">"$#REF!.$N$31"</definedName>
    <definedName name="______GEN250_7">"#REF!"</definedName>
    <definedName name="______GEN250_8">"#REF!"</definedName>
    <definedName name="______GEN63">"$#REF!.$N$29"</definedName>
    <definedName name="______GEN63_7">"#REF!"</definedName>
    <definedName name="______GEN63_8">"#REF!"</definedName>
    <definedName name="______HBG10">NA()</definedName>
    <definedName name="______HBG12">NA()</definedName>
    <definedName name="______HBG25">NA()</definedName>
    <definedName name="______HBG40">NA()</definedName>
    <definedName name="______HBG41">NA()</definedName>
    <definedName name="______HBG50">NA()</definedName>
    <definedName name="______HBG6">NA()</definedName>
    <definedName name="______hfi04">!#REF!</definedName>
    <definedName name="______hfi1">!#REF!</definedName>
    <definedName name="______hfi2">!#REF!</definedName>
    <definedName name="______IDC2" localSheetId="2">City&amp;" "&amp;State</definedName>
    <definedName name="______IDC2" localSheetId="1">City&amp;" "&amp;State</definedName>
    <definedName name="______IDC2" localSheetId="9">City&amp;" "&amp;State</definedName>
    <definedName name="______IDC2">City&amp;" "&amp;State</definedName>
    <definedName name="______idc3" localSheetId="2">City&amp;" "&amp;State</definedName>
    <definedName name="______idc3" localSheetId="1">City&amp;" "&amp;State</definedName>
    <definedName name="______idc3" localSheetId="9">City&amp;" "&amp;State</definedName>
    <definedName name="______idc3">City&amp;" "&amp;State</definedName>
    <definedName name="______Ind1">#REF!</definedName>
    <definedName name="______Ind3">#REF!</definedName>
    <definedName name="______Ind4">#REF!</definedName>
    <definedName name="______Iri1">!#REF!</definedName>
    <definedName name="______Iri2">!#REF!</definedName>
    <definedName name="______Iro1">!#REF!</definedName>
    <definedName name="______Iro2">!#REF!</definedName>
    <definedName name="______IV65537">NA()</definedName>
    <definedName name="______ja1">#REF!</definedName>
    <definedName name="______ja3">#REF!</definedName>
    <definedName name="______Ki1">!#REF!</definedName>
    <definedName name="______Ki2">!#REF!</definedName>
    <definedName name="______lb1">!#REF!</definedName>
    <definedName name="______lb2">!#REF!</definedName>
    <definedName name="______ll17">"#REF!"</definedName>
    <definedName name="______LS1">!#REF!</definedName>
    <definedName name="______MAN1">#REF!</definedName>
    <definedName name="______MG1">NA()</definedName>
    <definedName name="______mm1">!#REF!</definedName>
    <definedName name="______mm2">!#REF!</definedName>
    <definedName name="______mm3">#REF!</definedName>
    <definedName name="______mnk1">!#REF!</definedName>
    <definedName name="______Mzd1">NA()</definedName>
    <definedName name="______n12">!#REF!</definedName>
    <definedName name="______nbr1">#REF!</definedName>
    <definedName name="______nbr2">#REF!</definedName>
    <definedName name="______np3">#REF!</definedName>
    <definedName name="______obm1">#REF!</definedName>
    <definedName name="______obm2">#REF!</definedName>
    <definedName name="______obm3">#REF!</definedName>
    <definedName name="______obm4">#REF!</definedName>
    <definedName name="______Od1">#REF!</definedName>
    <definedName name="______Od3">#REF!</definedName>
    <definedName name="______Od4">#REF!</definedName>
    <definedName name="______OP2">NA()</definedName>
    <definedName name="______osf1">#REF!</definedName>
    <definedName name="______osf2">#REF!</definedName>
    <definedName name="______osf3">#REF!</definedName>
    <definedName name="______osf4">#REF!</definedName>
    <definedName name="______PB1">!#REF!</definedName>
    <definedName name="______pcc5">#REF!</definedName>
    <definedName name="______pd1">!#REF!</definedName>
    <definedName name="______pd2">!#REF!</definedName>
    <definedName name="______pdh1">#REF!</definedName>
    <definedName name="______pdh2">#REF!</definedName>
    <definedName name="______pdl1">#REF!</definedName>
    <definedName name="______pdl2">#REF!</definedName>
    <definedName name="______pdw1">#REF!</definedName>
    <definedName name="______pdw2">#REF!</definedName>
    <definedName name="______PKS489">#REF!</definedName>
    <definedName name="______PP1">!#REF!</definedName>
    <definedName name="______PP2">!#REF!</definedName>
    <definedName name="______PP3">!#REF!</definedName>
    <definedName name="______PPS1">!#REF!</definedName>
    <definedName name="______PPS2">!#REF!</definedName>
    <definedName name="______PPS3">!#REF!</definedName>
    <definedName name="______ptb1">!#REF!</definedName>
    <definedName name="______rb70">#REF!</definedName>
    <definedName name="______Re1">!#REF!</definedName>
    <definedName name="______rf70">#REF!</definedName>
    <definedName name="______Rs1">!#REF!</definedName>
    <definedName name="______rt1233">!#REF!</definedName>
    <definedName name="______S3">!#REF!</definedName>
    <definedName name="______sbm1">#REF!</definedName>
    <definedName name="______sbm2">#REF!</definedName>
    <definedName name="______sbm3">#REF!</definedName>
    <definedName name="______sbm4">#REF!</definedName>
    <definedName name="______SH1">!#REF!</definedName>
    <definedName name="______SH2">!#REF!</definedName>
    <definedName name="______SH3">!#REF!</definedName>
    <definedName name="______SH4">!#REF!</definedName>
    <definedName name="______SH5">!#REF!</definedName>
    <definedName name="______shr28">!#REF!</definedName>
    <definedName name="______shr56">!#REF!</definedName>
    <definedName name="______shr7">!#REF!</definedName>
    <definedName name="______srb1">#REF!</definedName>
    <definedName name="______srb2">#REF!</definedName>
    <definedName name="______ssf1">#REF!</definedName>
    <definedName name="______ssf2">#REF!</definedName>
    <definedName name="______ssf3">#REF!</definedName>
    <definedName name="______ssf4">#REF!</definedName>
    <definedName name="______st1">!#REF!</definedName>
    <definedName name="______st2">!#REF!</definedName>
    <definedName name="______st3">!#REF!</definedName>
    <definedName name="______st4">!#REF!</definedName>
    <definedName name="______st5">!#REF!</definedName>
    <definedName name="______sub20">#REF!</definedName>
    <definedName name="______TCS1">!#REF!</definedName>
    <definedName name="______te1">!#REF!</definedName>
    <definedName name="______tf1">#REF!</definedName>
    <definedName name="______tf2">#REF!</definedName>
    <definedName name="______tf3">#REF!</definedName>
    <definedName name="______tf4">#REF!</definedName>
    <definedName name="______tfd1">#REF!</definedName>
    <definedName name="______tfd2">#REF!</definedName>
    <definedName name="______tfd3">#REF!</definedName>
    <definedName name="______tfd4">#REF!</definedName>
    <definedName name="______thk1">#REF!</definedName>
    <definedName name="______thk2">#REF!</definedName>
    <definedName name="______tr1">#REF!</definedName>
    <definedName name="______tr2">#REF!</definedName>
    <definedName name="______tr3">#REF!</definedName>
    <definedName name="______trd1">#REF!</definedName>
    <definedName name="______trd2">#REF!</definedName>
    <definedName name="______trd3">#REF!</definedName>
    <definedName name="______wcg1">#REF!</definedName>
    <definedName name="______WD2">NA()</definedName>
    <definedName name="______xlnm.Print_Area_14">!#REF!</definedName>
    <definedName name="______xlnm.Print_Area_15">!#REF!</definedName>
    <definedName name="______xlnm.Print_Area_6">!#REF!</definedName>
    <definedName name="_____A2">!#REF!</definedName>
    <definedName name="_____A65537">!#REF!</definedName>
    <definedName name="_____A655600">!#REF!</definedName>
    <definedName name="_____a65631">!#REF!</definedName>
    <definedName name="_____aa1">!#REF!</definedName>
    <definedName name="_____aaa1">!#REF!</definedName>
    <definedName name="_____AAS1">!#REF!</definedName>
    <definedName name="_____AGG10">!#REF!</definedName>
    <definedName name="_____AGG10_1">"#REF!"</definedName>
    <definedName name="_____AGG10_12">"$#REF!.#REF!#REF!"</definedName>
    <definedName name="_____AGG10_7">"#REF!"</definedName>
    <definedName name="_____AGG10_8">"#REF!"</definedName>
    <definedName name="_____Agg12">NA()</definedName>
    <definedName name="_____Agg12_1">"#REF!"</definedName>
    <definedName name="_____Agg12_12">"$#REF!.#REF!#REF!"</definedName>
    <definedName name="_____Agg12_7">"#REF!"</definedName>
    <definedName name="_____Agg12_8">"#REF!"</definedName>
    <definedName name="_____Agg20">NA()</definedName>
    <definedName name="_____Agg20_1">"#REF!"</definedName>
    <definedName name="_____Agg20_12">"$#REF!.#REF!#REF!"</definedName>
    <definedName name="_____Agg40">NA()</definedName>
    <definedName name="_____Agg40_1">"#REF!"</definedName>
    <definedName name="_____Agg40_12">"$#REF!.#REF!#REF!"</definedName>
    <definedName name="_____Agg6">NA()</definedName>
    <definedName name="_____Agg6_1">"#REF!"</definedName>
    <definedName name="_____Agg6_12">"$#REF!.#REF!#REF!"</definedName>
    <definedName name="_____ang1">!#REF!</definedName>
    <definedName name="_____aoc1">#REF!</definedName>
    <definedName name="_____aoc10">#N/A</definedName>
    <definedName name="_____aoc11">!#REF!</definedName>
    <definedName name="_____aoc2">#REF!</definedName>
    <definedName name="_____aoc3">#REF!</definedName>
    <definedName name="_____aoc4">#REF!</definedName>
    <definedName name="_____aoc7">!#REF!</definedName>
    <definedName name="_____aoc8">!#REF!</definedName>
    <definedName name="_____aoc9">!#REF!</definedName>
    <definedName name="_____Ast1">!#REF!</definedName>
    <definedName name="_____Ast2">!#REF!</definedName>
    <definedName name="_____AXX1">!#REF!</definedName>
    <definedName name="_____axx2">!#REF!</definedName>
    <definedName name="_____axx3">!#REF!</definedName>
    <definedName name="_____axx4">!#REF!</definedName>
    <definedName name="_____b1">!#REF!</definedName>
    <definedName name="_____b111121">#REF!</definedName>
    <definedName name="_____B5">#REF!</definedName>
    <definedName name="_____BBS1">!#REF!</definedName>
    <definedName name="_____Bcw1">!#REF!</definedName>
    <definedName name="_____Bhh1">#REF!</definedName>
    <definedName name="_____Bhw1">#REF!</definedName>
    <definedName name="_____bit3040">NA()</definedName>
    <definedName name="_____bit3040_1">"#REF!"</definedName>
    <definedName name="_____bit3040_12">"$#REF!.#REF!#REF!"</definedName>
    <definedName name="_____BIT6070">NA()</definedName>
    <definedName name="_____BIT6070_1">"#REF!"</definedName>
    <definedName name="_____BIT6070_12">"$#REF!.#REF!#REF!"</definedName>
    <definedName name="_____bit8525">NA()</definedName>
    <definedName name="_____bit8525_1">"#REF!"</definedName>
    <definedName name="_____bit8525_12">"$#REF!.#REF!#REF!"</definedName>
    <definedName name="_____bol1">!#REF!</definedName>
    <definedName name="_____brt1">#REF!</definedName>
    <definedName name="_____brt2">#REF!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#REF!</definedName>
    <definedName name="_____CAN486">#REF!</definedName>
    <definedName name="_____CAN487">#REF!</definedName>
    <definedName name="_____CAN488">#REF!</definedName>
    <definedName name="_____CAN489">#REF!</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CS1">!#REF!</definedName>
    <definedName name="_____CGS2">#REF!</definedName>
    <definedName name="_____cov1">!#REF!</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d1">!#REF!</definedName>
    <definedName name="_____DDS1">!#REF!</definedName>
    <definedName name="_____dep123">!#REF!</definedName>
    <definedName name="_____dep123_17">!#REF!</definedName>
    <definedName name="_____DET1">NA()</definedName>
    <definedName name="_____dls1">#REF!</definedName>
    <definedName name="_____dls2">#REF!</definedName>
    <definedName name="_____dms1">#REF!</definedName>
    <definedName name="_____dms2">#REF!</definedName>
    <definedName name="_____ECC1">!#REF!</definedName>
    <definedName name="_____ECC2">!#REF!</definedName>
    <definedName name="_____FEL1">NA()</definedName>
    <definedName name="_____GEL1">NA()</definedName>
    <definedName name="_____GEN125">NA()</definedName>
    <definedName name="_____GEN125_1">"#REF!"</definedName>
    <definedName name="_____GEN125_12">"$#REF!.#REF!#REF!"</definedName>
    <definedName name="_____GEN125_7">"#REF!"</definedName>
    <definedName name="_____GEN125_8">"#REF!"</definedName>
    <definedName name="_____GEN250">NA()</definedName>
    <definedName name="_____GEN250_1">"#REF!"</definedName>
    <definedName name="_____GEN250_12">"$#REF!.#REF!#REF!"</definedName>
    <definedName name="_____GEN250_7">"#REF!"</definedName>
    <definedName name="_____GEN250_8">"#REF!"</definedName>
    <definedName name="_____GEN63">NA()</definedName>
    <definedName name="_____GEN63_1">"#REF!"</definedName>
    <definedName name="_____GEN63_12">"$#REF!.#REF!#REF!"</definedName>
    <definedName name="_____GEN63_7">"#REF!"</definedName>
    <definedName name="_____GEN63_8">"#REF!"</definedName>
    <definedName name="_____HBG10">NA()</definedName>
    <definedName name="_____HBG12">NA()</definedName>
    <definedName name="_____HBG25">NA()</definedName>
    <definedName name="_____HBG40">NA()</definedName>
    <definedName name="_____HBG41">NA()</definedName>
    <definedName name="_____HBG41_1">#N/A</definedName>
    <definedName name="_____HBG41_12">NA()</definedName>
    <definedName name="_____HBG41_4">#N/A</definedName>
    <definedName name="_____HBG41_5">#N/A</definedName>
    <definedName name="_____HBG41_6">#N/A</definedName>
    <definedName name="_____HBG41_7">NA()</definedName>
    <definedName name="_____HBG41_8">NA()</definedName>
    <definedName name="_____HBG50">NA()</definedName>
    <definedName name="_____HBG6">NA()</definedName>
    <definedName name="_____hfi04">!#REF!</definedName>
    <definedName name="_____hfi1">!#REF!</definedName>
    <definedName name="_____hfi2">!#REF!</definedName>
    <definedName name="_____ic40" localSheetId="2">City&amp;" "&amp;State</definedName>
    <definedName name="_____ic40" localSheetId="1">City&amp;" "&amp;State</definedName>
    <definedName name="_____ic40" localSheetId="9">City&amp;" "&amp;State</definedName>
    <definedName name="_____ic40">City&amp;" "&amp;State</definedName>
    <definedName name="_____IDC1" localSheetId="2">City&amp;" "&amp;State</definedName>
    <definedName name="_____IDC1" localSheetId="1">City&amp;" "&amp;State</definedName>
    <definedName name="_____IDC1" localSheetId="9">City&amp;" "&amp;State</definedName>
    <definedName name="_____IDC1">City&amp;" "&amp;State</definedName>
    <definedName name="_____IDC12" localSheetId="2">City&amp;" "&amp;State</definedName>
    <definedName name="_____IDC12" localSheetId="1">City&amp;" "&amp;State</definedName>
    <definedName name="_____IDC12" localSheetId="9">City&amp;" "&amp;State</definedName>
    <definedName name="_____IDC12">City&amp;" "&amp;State</definedName>
    <definedName name="_____IDC21" localSheetId="2">City&amp;" "&amp;State</definedName>
    <definedName name="_____IDC21" localSheetId="1">City&amp;" "&amp;State</definedName>
    <definedName name="_____IDC21" localSheetId="9">City&amp;" "&amp;State</definedName>
    <definedName name="_____IDC21">City&amp;" "&amp;State</definedName>
    <definedName name="_____IDC22" localSheetId="2">City&amp;" "&amp;State</definedName>
    <definedName name="_____IDC22" localSheetId="1">City&amp;" "&amp;State</definedName>
    <definedName name="_____IDC22" localSheetId="9">City&amp;" "&amp;State</definedName>
    <definedName name="_____IDC22">City&amp;" "&amp;State</definedName>
    <definedName name="_____IDC23" localSheetId="2">City&amp;" "&amp;State</definedName>
    <definedName name="_____IDC23" localSheetId="1">City&amp;" "&amp;State</definedName>
    <definedName name="_____IDC23" localSheetId="9">City&amp;" "&amp;State</definedName>
    <definedName name="_____IDC23">City&amp;" "&amp;State</definedName>
    <definedName name="_____Ind1">#REF!</definedName>
    <definedName name="_____Ind3">#REF!</definedName>
    <definedName name="_____Ind4">#REF!</definedName>
    <definedName name="_____Iri1">!#REF!</definedName>
    <definedName name="_____Iri2">!#REF!</definedName>
    <definedName name="_____Iro1">!#REF!</definedName>
    <definedName name="_____Iro2">!#REF!</definedName>
    <definedName name="_____IV65537">#REF!</definedName>
    <definedName name="_____ja1">!#REF!</definedName>
    <definedName name="_____ja3">!#REF!</definedName>
    <definedName name="_____Ki1">!#REF!</definedName>
    <definedName name="_____Ki2">!#REF!</definedName>
    <definedName name="_____ll17">!#REF!</definedName>
    <definedName name="_____LS1">!#REF!</definedName>
    <definedName name="_____MAN1">!#REF!</definedName>
    <definedName name="_____mas23" localSheetId="2">{"'Sheet1'!$A$4386:$N$4591"}</definedName>
    <definedName name="_____mas23" localSheetId="1">{"'Sheet1'!$A$4386:$N$4591"}</definedName>
    <definedName name="_____mas23" localSheetId="9">{"'Sheet1'!$A$4386:$N$4591"}</definedName>
    <definedName name="_____mas23">{"'Sheet1'!$A$4386:$N$4591"}</definedName>
    <definedName name="_____MG1">NA()</definedName>
    <definedName name="_____mnk1">!#REF!</definedName>
    <definedName name="_____Mzd1">NA()</definedName>
    <definedName name="_____n12">!#REF!</definedName>
    <definedName name="_____nbr1">#REF!</definedName>
    <definedName name="_____nbr2">#REF!</definedName>
    <definedName name="_____np3">#REF!</definedName>
    <definedName name="_____obm1">#REF!</definedName>
    <definedName name="_____obm2">#REF!</definedName>
    <definedName name="_____obm3">#REF!</definedName>
    <definedName name="_____obm4">#REF!</definedName>
    <definedName name="_____Od1">#REF!</definedName>
    <definedName name="_____Od3">#REF!</definedName>
    <definedName name="_____Od4">#REF!</definedName>
    <definedName name="_____OP2">NA()</definedName>
    <definedName name="_____osf1">#REF!</definedName>
    <definedName name="_____osf2">#REF!</definedName>
    <definedName name="_____osf3">#REF!</definedName>
    <definedName name="_____osf4">#REF!</definedName>
    <definedName name="_____PB1">!#REF!</definedName>
    <definedName name="_____pcc5">#REF!</definedName>
    <definedName name="_____pd1">!#REF!</definedName>
    <definedName name="_____pd1_17">!#REF!</definedName>
    <definedName name="_____pd2">!#REF!</definedName>
    <definedName name="_____pd2_17">!#REF!</definedName>
    <definedName name="_____pdh1">#REF!</definedName>
    <definedName name="_____pdh2">#REF!</definedName>
    <definedName name="_____pdl1">#REF!</definedName>
    <definedName name="_____pdl2">#REF!</definedName>
    <definedName name="_____pdw1">#REF!</definedName>
    <definedName name="_____pdw2">#REF!</definedName>
    <definedName name="_____PP1">!#REF!</definedName>
    <definedName name="_____PP2">!#REF!</definedName>
    <definedName name="_____PP3">!#REF!</definedName>
    <definedName name="_____PPS1">!#REF!</definedName>
    <definedName name="_____PPS2">!#REF!</definedName>
    <definedName name="_____PPS3">!#REF!</definedName>
    <definedName name="_____ptb1">!#REF!</definedName>
    <definedName name="_____rb70">#REF!</definedName>
    <definedName name="_____Re1">!#REF!</definedName>
    <definedName name="_____rf70">#REF!</definedName>
    <definedName name="_____Rs1">!#REF!</definedName>
    <definedName name="_____rt1233">!#REF!</definedName>
    <definedName name="_____S3">!#REF!</definedName>
    <definedName name="_____sbm1">#REF!</definedName>
    <definedName name="_____sbm2">#REF!</definedName>
    <definedName name="_____sbm3">#REF!</definedName>
    <definedName name="_____sbm4">#REF!</definedName>
    <definedName name="_____SH1">!#REF!</definedName>
    <definedName name="_____SH2">!#REF!</definedName>
    <definedName name="_____SH3">!#REF!</definedName>
    <definedName name="_____SH4">!#REF!</definedName>
    <definedName name="_____SH5">!#REF!</definedName>
    <definedName name="_____shr28">!#REF!</definedName>
    <definedName name="_____shr56">!#REF!</definedName>
    <definedName name="_____shr7">!#REF!</definedName>
    <definedName name="_____srb1">#REF!</definedName>
    <definedName name="_____srb2">#REF!</definedName>
    <definedName name="_____ssf1">#REF!</definedName>
    <definedName name="_____ssf2">#REF!</definedName>
    <definedName name="_____ssf3">#REF!</definedName>
    <definedName name="_____ssf4">#REF!</definedName>
    <definedName name="_____st1">!#REF!</definedName>
    <definedName name="_____st2">!#REF!</definedName>
    <definedName name="_____st3">!#REF!</definedName>
    <definedName name="_____st4">!#REF!</definedName>
    <definedName name="_____st5">!#REF!</definedName>
    <definedName name="_____sub20">!#REF!</definedName>
    <definedName name="_____TCS1">!#REF!</definedName>
    <definedName name="_____te1">!#REF!</definedName>
    <definedName name="_____tf1">#REF!</definedName>
    <definedName name="_____tf1_17">#REF!</definedName>
    <definedName name="_____tf2">#REF!</definedName>
    <definedName name="_____tf2_17">#REF!</definedName>
    <definedName name="_____tf3">#REF!</definedName>
    <definedName name="_____tf3_17">#REF!</definedName>
    <definedName name="_____tf4">#REF!</definedName>
    <definedName name="_____tf4_17">#REF!</definedName>
    <definedName name="_____tfd1">#REF!</definedName>
    <definedName name="_____tfd1_17">#REF!</definedName>
    <definedName name="_____tfd2">#REF!</definedName>
    <definedName name="_____tfd2_17">#REF!</definedName>
    <definedName name="_____tfd3">#REF!</definedName>
    <definedName name="_____tfd3_17">#REF!</definedName>
    <definedName name="_____tfd4">#REF!</definedName>
    <definedName name="_____tfd4_17">#REF!</definedName>
    <definedName name="_____thk1">#REF!</definedName>
    <definedName name="_____thk2">#REF!</definedName>
    <definedName name="_____tr1">#REF!</definedName>
    <definedName name="_____tr1_17">#REF!</definedName>
    <definedName name="_____tr1800">#REF!</definedName>
    <definedName name="_____tr2">#REF!</definedName>
    <definedName name="_____tr2_17">#REF!</definedName>
    <definedName name="_____tr3">#REF!</definedName>
    <definedName name="_____tr3_17">#REF!</definedName>
    <definedName name="_____tr6001">#REF!</definedName>
    <definedName name="_____tr900">#REF!</definedName>
    <definedName name="_____trd1">#REF!</definedName>
    <definedName name="_____trd1_17">#REF!</definedName>
    <definedName name="_____trd2">#REF!</definedName>
    <definedName name="_____trd2_17">#REF!</definedName>
    <definedName name="_____trd3">#REF!</definedName>
    <definedName name="_____trd3_17">#REF!</definedName>
    <definedName name="_____wcg1">#REF!</definedName>
    <definedName name="_____WD2">NA()</definedName>
    <definedName name="_____x1">#REF!</definedName>
    <definedName name="_____xlnm.Print_Area_1">!#REF!</definedName>
    <definedName name="_____xlnm.Print_Area_14">!#REF!</definedName>
    <definedName name="_____xlnm.Print_Area_15">!#REF!</definedName>
    <definedName name="_____xlnm.Print_Area_6">!#REF!</definedName>
    <definedName name="____A2">!#REF!</definedName>
    <definedName name="____A65537">!#REF!</definedName>
    <definedName name="____A655600">!#REF!</definedName>
    <definedName name="____a65631">!#REF!</definedName>
    <definedName name="____aa1">!#REF!</definedName>
    <definedName name="____aaa1">!#REF!</definedName>
    <definedName name="____AAS1">!#REF!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10_1">"#REF!"</definedName>
    <definedName name="____AGG10_12">"$#REF!.#REF!#REF!"</definedName>
    <definedName name="____AGG10_7">"#REF!"</definedName>
    <definedName name="____AGG10_8">"#REF!"</definedName>
    <definedName name="____Agg12">NA()</definedName>
    <definedName name="____Agg12_1">"#REF!"</definedName>
    <definedName name="____Agg12_12">"$#REF!.#REF!#REF!"</definedName>
    <definedName name="____Agg12_7">"#REF!"</definedName>
    <definedName name="____Agg12_8">"#REF!"</definedName>
    <definedName name="____Agg20">NA()</definedName>
    <definedName name="____Agg20_1">"#REF!"</definedName>
    <definedName name="____Agg20_12">"$#REF!.#REF!#REF!"</definedName>
    <definedName name="____Agg20_7">"#REF!"</definedName>
    <definedName name="____Agg20_8">"#REF!"</definedName>
    <definedName name="____Agg40">NA()</definedName>
    <definedName name="____Agg40_1">"#REF!"</definedName>
    <definedName name="____Agg40_12">"$#REF!.#REF!#REF!"</definedName>
    <definedName name="____Agg6">NA()</definedName>
    <definedName name="____Agg6_1">"#REF!"</definedName>
    <definedName name="____Agg6_12">"$#REF!.#REF!#REF!"</definedName>
    <definedName name="____ang1">!#REF!</definedName>
    <definedName name="____aoc1">#REF!</definedName>
    <definedName name="____aoc10">#N/A</definedName>
    <definedName name="____aoc11">!#REF!</definedName>
    <definedName name="____aoc2">#REF!</definedName>
    <definedName name="____aoc3">#REF!</definedName>
    <definedName name="____aoc4">#REF!</definedName>
    <definedName name="____aoc7">!#REF!</definedName>
    <definedName name="____aoc8">!#REF!</definedName>
    <definedName name="____aoc9">!#REF!</definedName>
    <definedName name="____Ast1">!#REF!</definedName>
    <definedName name="____Ast2">!#REF!</definedName>
    <definedName name="____AWM10">!#REF!</definedName>
    <definedName name="____AWM40">!#REF!</definedName>
    <definedName name="____AWM6">!#REF!</definedName>
    <definedName name="____AXX1">!#REF!</definedName>
    <definedName name="____axx2">!#REF!</definedName>
    <definedName name="____axx3">!#REF!</definedName>
    <definedName name="____axx4">!#REF!</definedName>
    <definedName name="____b1">!#REF!</definedName>
    <definedName name="____b111121">#REF!</definedName>
    <definedName name="____B5">#REF!</definedName>
    <definedName name="____BBS1">!#REF!</definedName>
    <definedName name="____Bcw1">!#REF!</definedName>
    <definedName name="____Bhh1">#REF!</definedName>
    <definedName name="____Bhw1">#REF!</definedName>
    <definedName name="____bit3040">NA()</definedName>
    <definedName name="____bit3040_1">"#REF!"</definedName>
    <definedName name="____bit3040_12">"$#REF!.#REF!#REF!"</definedName>
    <definedName name="____BIT6070">NA()</definedName>
    <definedName name="____BIT6070_1">"#REF!"</definedName>
    <definedName name="____BIT6070_12">"$#REF!.#REF!#REF!"</definedName>
    <definedName name="____bit8525">NA()</definedName>
    <definedName name="____bit8525_1">"#REF!"</definedName>
    <definedName name="____bit8525_12">"$#REF!.#REF!#REF!"</definedName>
    <definedName name="____bol1">!#REF!</definedName>
    <definedName name="____BOQ1">!#REF!</definedName>
    <definedName name="____brt1">#REF!</definedName>
    <definedName name="____brt2">#REF!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#REF!</definedName>
    <definedName name="____CAN486">#REF!</definedName>
    <definedName name="____CAN487">#REF!</definedName>
    <definedName name="____CAN488">#REF!</definedName>
    <definedName name="____CAN489">#REF!</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00">#REF!</definedName>
    <definedName name="____CCS1">!#REF!</definedName>
    <definedName name="____CDG100">!#REF!</definedName>
    <definedName name="____CDG250">!#REF!</definedName>
    <definedName name="____CDG50">!#REF!</definedName>
    <definedName name="____CDG500">!#REF!</definedName>
    <definedName name="____CEM53">!#REF!</definedName>
    <definedName name="____CGS2">#REF!</definedName>
    <definedName name="____cov1">!#REF!</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CRN3">!#REF!</definedName>
    <definedName name="____CRN35">!#REF!</definedName>
    <definedName name="____CRN80">!#REF!</definedName>
    <definedName name="____d1">!#REF!</definedName>
    <definedName name="____DDS1">!#REF!</definedName>
    <definedName name="____DET1">NA()</definedName>
    <definedName name="____dls1">#REF!</definedName>
    <definedName name="____dls2">#REF!</definedName>
    <definedName name="____dms1">#REF!</definedName>
    <definedName name="____dms2">#REF!</definedName>
    <definedName name="____DOZ50">!#REF!</definedName>
    <definedName name="____DOZ80">!#REF!</definedName>
    <definedName name="____ECC1">!#REF!</definedName>
    <definedName name="____ECC2">!#REF!</definedName>
    <definedName name="____et3">#REF!</definedName>
    <definedName name="____FEL1">NA()</definedName>
    <definedName name="____GEL1">NA()</definedName>
    <definedName name="____GEN100">!#REF!</definedName>
    <definedName name="____GEN125">NA()</definedName>
    <definedName name="____GEN125_1">"#REF!"</definedName>
    <definedName name="____GEN125_12">"$#REF!.#REF!#REF!"</definedName>
    <definedName name="____GEN125_7">"#REF!"</definedName>
    <definedName name="____GEN125_8">"#REF!"</definedName>
    <definedName name="____GEN250">NA()</definedName>
    <definedName name="____GEN250_1">"#REF!"</definedName>
    <definedName name="____GEN250_12">"$#REF!.#REF!#REF!"</definedName>
    <definedName name="____GEN250_7">"#REF!"</definedName>
    <definedName name="____GEN250_8">"#REF!"</definedName>
    <definedName name="____GEN325">!#REF!</definedName>
    <definedName name="____GEN380">!#REF!</definedName>
    <definedName name="____GEN63">NA()</definedName>
    <definedName name="____GEN63_1">"#REF!"</definedName>
    <definedName name="____GEN63_12">"$#REF!.#REF!#REF!"</definedName>
    <definedName name="____GEN63_7">"#REF!"</definedName>
    <definedName name="____GEN63_8">"#REF!"</definedName>
    <definedName name="____GSB1">!#REF!</definedName>
    <definedName name="____GSB2">!#REF!</definedName>
    <definedName name="____GSB3">!#REF!</definedName>
    <definedName name="____HBG10">NA()</definedName>
    <definedName name="____HBG12">NA()</definedName>
    <definedName name="____HBG25">NA()</definedName>
    <definedName name="____HBG40">NA()</definedName>
    <definedName name="____HBG41">NA()</definedName>
    <definedName name="____HBG41_1">#N/A</definedName>
    <definedName name="____HBG41_12">NA()</definedName>
    <definedName name="____HBG41_4">#N/A</definedName>
    <definedName name="____HBG41_5">#N/A</definedName>
    <definedName name="____HBG41_6">#N/A</definedName>
    <definedName name="____HBG41_7">NA()</definedName>
    <definedName name="____HBG41_8">NA()</definedName>
    <definedName name="____HBG50">NA()</definedName>
    <definedName name="____HBG6">NA()</definedName>
    <definedName name="____hfi04">!#REF!</definedName>
    <definedName name="____hfi1">!#REF!</definedName>
    <definedName name="____hfi2">!#REF!</definedName>
    <definedName name="____HMP1">!#REF!</definedName>
    <definedName name="____HMP2">!#REF!</definedName>
    <definedName name="____HMP3">!#REF!</definedName>
    <definedName name="____HMP4">!#REF!</definedName>
    <definedName name="____Ind1">#REF!</definedName>
    <definedName name="____Ind3">#REF!</definedName>
    <definedName name="____Ind4">#REF!</definedName>
    <definedName name="____Iri1">!#REF!</definedName>
    <definedName name="____Iri2">!#REF!</definedName>
    <definedName name="____Iro1">!#REF!</definedName>
    <definedName name="____Iro2">!#REF!</definedName>
    <definedName name="____IV65537">#REF!</definedName>
    <definedName name="____ja1">!#REF!</definedName>
    <definedName name="____ja3">!#REF!</definedName>
    <definedName name="____KC139">!#REF!</definedName>
    <definedName name="____Ki1">!#REF!</definedName>
    <definedName name="____Ki2">!#REF!</definedName>
    <definedName name="____ll17">!#REF!</definedName>
    <definedName name="____LS1">!#REF!</definedName>
    <definedName name="____MAN1">!#REF!</definedName>
    <definedName name="____mas23" localSheetId="2">{"'Sheet1'!$A$4386:$N$4591"}</definedName>
    <definedName name="____mas23" localSheetId="1">{"'Sheet1'!$A$4386:$N$4591"}</definedName>
    <definedName name="____mas23" localSheetId="9">{"'Sheet1'!$A$4386:$N$4591"}</definedName>
    <definedName name="____mas23">{"'Sheet1'!$A$4386:$N$4591"}</definedName>
    <definedName name="____MG1">NA()</definedName>
    <definedName name="____MIX10">#REF!</definedName>
    <definedName name="____MIX15">#REF!</definedName>
    <definedName name="____MIX15150">#REF!</definedName>
    <definedName name="____MIX1540">#REF!</definedName>
    <definedName name="____MIX1580">#REF!</definedName>
    <definedName name="____MIX2">#REF!</definedName>
    <definedName name="____MIX20">#REF!</definedName>
    <definedName name="____MIX2020">#REF!</definedName>
    <definedName name="____MIX2040">#REF!</definedName>
    <definedName name="____MIX25">#REF!</definedName>
    <definedName name="____MIX2540">#REF!</definedName>
    <definedName name="____Mix255">#REF!</definedName>
    <definedName name="____MIX30">#REF!</definedName>
    <definedName name="____MIX35">#REF!</definedName>
    <definedName name="____MIX40">#REF!</definedName>
    <definedName name="____MIX45">#REF!</definedName>
    <definedName name="____mnk1">!#REF!</definedName>
    <definedName name="____MP1">#REF!</definedName>
    <definedName name="____MUR5">#REF!</definedName>
    <definedName name="____MUR8">#REF!</definedName>
    <definedName name="____Mzd1">NA()</definedName>
    <definedName name="____n12">!#REF!</definedName>
    <definedName name="____nbr1">#REF!</definedName>
    <definedName name="____nbr2">#REF!</definedName>
    <definedName name="____NO3">!#REF!</definedName>
    <definedName name="____NO5">!#REF!</definedName>
    <definedName name="____NO7">!#REF!</definedName>
    <definedName name="____np3">#REF!</definedName>
    <definedName name="____obm1">#REF!</definedName>
    <definedName name="____obm2">#REF!</definedName>
    <definedName name="____obm3">#REF!</definedName>
    <definedName name="____obm4">#REF!</definedName>
    <definedName name="____Od1">#REF!</definedName>
    <definedName name="____Od3">#REF!</definedName>
    <definedName name="____Od4">#REF!</definedName>
    <definedName name="____OP2">NA()</definedName>
    <definedName name="____OPC43">!#REF!</definedName>
    <definedName name="____osf1">#REF!</definedName>
    <definedName name="____osf2">#REF!</definedName>
    <definedName name="____osf3">#REF!</definedName>
    <definedName name="____osf4">#REF!</definedName>
    <definedName name="____PB1">!#REF!</definedName>
    <definedName name="____pcc5">#REF!</definedName>
    <definedName name="____pd1">!#REF!</definedName>
    <definedName name="____pd1_17">!#REF!</definedName>
    <definedName name="____pd2">!#REF!</definedName>
    <definedName name="____pd2_17">!#REF!</definedName>
    <definedName name="____pdh1">#REF!</definedName>
    <definedName name="____pdh2">#REF!</definedName>
    <definedName name="____pdl1">#REF!</definedName>
    <definedName name="____pdl2">#REF!</definedName>
    <definedName name="____pdw1">#REF!</definedName>
    <definedName name="____pdw2">#REF!</definedName>
    <definedName name="____PP1">!#REF!</definedName>
    <definedName name="____PP2">!#REF!</definedName>
    <definedName name="____PP3">!#REF!</definedName>
    <definedName name="____PPS1">!#REF!</definedName>
    <definedName name="____PPS2">!#REF!</definedName>
    <definedName name="____PPS3">!#REF!</definedName>
    <definedName name="____ptb1">!#REF!</definedName>
    <definedName name="____pvc100">#REF!</definedName>
    <definedName name="____qya3">!#REF!</definedName>
    <definedName name="____rb70">#REF!</definedName>
    <definedName name="____Re1">!#REF!</definedName>
    <definedName name="____rf70">#REF!</definedName>
    <definedName name="____Rs1">!#REF!</definedName>
    <definedName name="____rt1233">!#REF!</definedName>
    <definedName name="____S3">!#REF!</definedName>
    <definedName name="____sbm1">#REF!</definedName>
    <definedName name="____sbm2">#REF!</definedName>
    <definedName name="____sbm3">#REF!</definedName>
    <definedName name="____sbm4">#REF!</definedName>
    <definedName name="____SH1">!#REF!</definedName>
    <definedName name="____SH2">!#REF!</definedName>
    <definedName name="____SH3">!#REF!</definedName>
    <definedName name="____SH4">!#REF!</definedName>
    <definedName name="____SH5">!#REF!</definedName>
    <definedName name="____shr28">!#REF!</definedName>
    <definedName name="____shr56">!#REF!</definedName>
    <definedName name="____shr7">!#REF!</definedName>
    <definedName name="____srb1">#REF!</definedName>
    <definedName name="____srb2">#REF!</definedName>
    <definedName name="____ssf1">#REF!</definedName>
    <definedName name="____ssf2">#REF!</definedName>
    <definedName name="____ssf3">#REF!</definedName>
    <definedName name="____ssf4">#REF!</definedName>
    <definedName name="____st1">!#REF!</definedName>
    <definedName name="____st2">!#REF!</definedName>
    <definedName name="____st3">!#REF!</definedName>
    <definedName name="____st4">!#REF!</definedName>
    <definedName name="____st5">!#REF!</definedName>
    <definedName name="____sub20">!#REF!</definedName>
    <definedName name="____TB2">#REF!</definedName>
    <definedName name="____TCS1">!#REF!</definedName>
    <definedName name="____te1">!#REF!</definedName>
    <definedName name="____tf1">#REF!</definedName>
    <definedName name="____tf1_17">#REF!</definedName>
    <definedName name="____tf2">#REF!</definedName>
    <definedName name="____tf2_17">#REF!</definedName>
    <definedName name="____tf3">#REF!</definedName>
    <definedName name="____tf3_17">#REF!</definedName>
    <definedName name="____tf4">#REF!</definedName>
    <definedName name="____tf4_17">#REF!</definedName>
    <definedName name="____tfd1">#REF!</definedName>
    <definedName name="____tfd1_17">#REF!</definedName>
    <definedName name="____tfd2">#REF!</definedName>
    <definedName name="____tfd2_17">#REF!</definedName>
    <definedName name="____tfd3">#REF!</definedName>
    <definedName name="____tfd3_17">#REF!</definedName>
    <definedName name="____tfd4">#REF!</definedName>
    <definedName name="____tfd4_17">#REF!</definedName>
    <definedName name="____thk1">#REF!</definedName>
    <definedName name="____thk2">#REF!</definedName>
    <definedName name="____TIP1">!#REF!</definedName>
    <definedName name="____TIP2">!#REF!</definedName>
    <definedName name="____TIP3">!#REF!</definedName>
    <definedName name="____tr1">#REF!</definedName>
    <definedName name="____tr1_17">#REF!</definedName>
    <definedName name="____tr1800">#REF!</definedName>
    <definedName name="____tr2">#REF!</definedName>
    <definedName name="____tr2_17">#REF!</definedName>
    <definedName name="____tr3">#REF!</definedName>
    <definedName name="____tr3_17">#REF!</definedName>
    <definedName name="____tr6001">#REF!</definedName>
    <definedName name="____tr900">#REF!</definedName>
    <definedName name="____trd1">#REF!</definedName>
    <definedName name="____trd1_17">#REF!</definedName>
    <definedName name="____trd2">#REF!</definedName>
    <definedName name="____trd2_17">#REF!</definedName>
    <definedName name="____trd3">#REF!</definedName>
    <definedName name="____trd3_17">#REF!</definedName>
    <definedName name="____V158263">!#REF!</definedName>
    <definedName name="____V68263">!#REF!</definedName>
    <definedName name="____wcg1">#REF!</definedName>
    <definedName name="____WD2">NA()</definedName>
    <definedName name="____x1">#REF!</definedName>
    <definedName name="____xlnm.Print_Area_15">!#REF!</definedName>
    <definedName name="____xlnm.Print_Area_16">!#REF!</definedName>
    <definedName name="____xlnm.Print_Area_17">"#REF!"</definedName>
    <definedName name="___A2">!#REF!</definedName>
    <definedName name="___A65537">!#REF!</definedName>
    <definedName name="___A65555">#REF!</definedName>
    <definedName name="___A655600">!#REF!</definedName>
    <definedName name="___a65631">!#REF!</definedName>
    <definedName name="___A65658">#REF!</definedName>
    <definedName name="___aa1">!#REF!</definedName>
    <definedName name="___aaa1">!#REF!</definedName>
    <definedName name="___AAS1">!#REF!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10_1">"#REF!"</definedName>
    <definedName name="___AGG10_12">"$#REF!.#REF!#REF!"</definedName>
    <definedName name="___AGG10_7">"#REF!"</definedName>
    <definedName name="___AGG10_8">"#REF!"</definedName>
    <definedName name="___Agg12">NA()</definedName>
    <definedName name="___Agg12_1">"#REF!"</definedName>
    <definedName name="___Agg12_12">"$#REF!.#REF!#REF!"</definedName>
    <definedName name="___Agg12_7">"#REF!"</definedName>
    <definedName name="___Agg12_8">"#REF!"</definedName>
    <definedName name="___Agg20">NA()</definedName>
    <definedName name="___Agg20_1">"#REF!"</definedName>
    <definedName name="___Agg20_12">"$#REF!.#REF!#REF!"</definedName>
    <definedName name="___Agg20_7">"#REF!"</definedName>
    <definedName name="___Agg20_8">"#REF!"</definedName>
    <definedName name="___Agg40">NA()</definedName>
    <definedName name="___Agg40_1">"#REF!"</definedName>
    <definedName name="___Agg40_12">"$#REF!.#REF!#REF!"</definedName>
    <definedName name="___Agg6">NA()</definedName>
    <definedName name="___Agg6_1">"#REF!"</definedName>
    <definedName name="___Agg6_12">"$#REF!.#REF!#REF!"</definedName>
    <definedName name="___ang1">!#REF!</definedName>
    <definedName name="___aoc1">#REF!</definedName>
    <definedName name="___aoc10">#N/A</definedName>
    <definedName name="___aoc11">#REF!</definedName>
    <definedName name="___aoc2">#REF!</definedName>
    <definedName name="___aoc3">#REF!</definedName>
    <definedName name="___aoc4">#REF!</definedName>
    <definedName name="___aoc7">#REF!</definedName>
    <definedName name="___aoc8">#REF!</definedName>
    <definedName name="___aoc9">#REF!</definedName>
    <definedName name="___Ast1">!#REF!</definedName>
    <definedName name="___Ast2">!#REF!</definedName>
    <definedName name="___AWM10">!#REF!</definedName>
    <definedName name="___AWM40">!#REF!</definedName>
    <definedName name="___AWM6">!#REF!</definedName>
    <definedName name="___AXX1">!#REF!</definedName>
    <definedName name="___axx2">!#REF!</definedName>
    <definedName name="___axx3">!#REF!</definedName>
    <definedName name="___axx4">!#REF!</definedName>
    <definedName name="___b1">!#REF!</definedName>
    <definedName name="___B100000">!#REF!</definedName>
    <definedName name="___b111121">#REF!</definedName>
    <definedName name="___B5">#REF!</definedName>
    <definedName name="___B65999">!#REF!</definedName>
    <definedName name="___B66000">!#REF!</definedName>
    <definedName name="___BBS1">!#REF!</definedName>
    <definedName name="___Bcw1">!#REF!</definedName>
    <definedName name="___Bhh1">#REF!</definedName>
    <definedName name="___Bhw1">#REF!</definedName>
    <definedName name="___bit3040">NA()</definedName>
    <definedName name="___bit3040_1">"#REF!"</definedName>
    <definedName name="___bit3040_12">"$#REF!.#REF!#REF!"</definedName>
    <definedName name="___BIT6070">NA()</definedName>
    <definedName name="___BIT6070_1">"#REF!"</definedName>
    <definedName name="___BIT6070_12">"$#REF!.#REF!#REF!"</definedName>
    <definedName name="___bit8525">NA()</definedName>
    <definedName name="___bit8525_1">"#REF!"</definedName>
    <definedName name="___bit8525_12">"$#REF!.#REF!#REF!"</definedName>
    <definedName name="___bol1">!#REF!</definedName>
    <definedName name="___BOQ1">!#REF!</definedName>
    <definedName name="___brt1">#REF!</definedName>
    <definedName name="___brt2">#REF!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#REF!</definedName>
    <definedName name="___CAN486">#REF!</definedName>
    <definedName name="___CAN487">#REF!</definedName>
    <definedName name="___CAN488">#REF!</definedName>
    <definedName name="___CAN489">#REF!</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00">#REF!</definedName>
    <definedName name="___CCS1">!#REF!</definedName>
    <definedName name="___CDG100">!#REF!</definedName>
    <definedName name="___CDG250">!#REF!</definedName>
    <definedName name="___CDG50">!#REF!</definedName>
    <definedName name="___CDG500">!#REF!</definedName>
    <definedName name="___cem124">#REF!</definedName>
    <definedName name="___CEM53">!#REF!</definedName>
    <definedName name="___CGS2">#REF!</definedName>
    <definedName name="___cov1">!#REF!</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CRN3">!#REF!</definedName>
    <definedName name="___CRN35">!#REF!</definedName>
    <definedName name="___CRN80">!#REF!</definedName>
    <definedName name="___d1">!#REF!</definedName>
    <definedName name="___D100000">!#REF!</definedName>
    <definedName name="___D70000">!#REF!</definedName>
    <definedName name="___D80000">!#REF!</definedName>
    <definedName name="___D90000">!#REF!</definedName>
    <definedName name="___D99000">!#REF!</definedName>
    <definedName name="___D990000">!#REF!</definedName>
    <definedName name="___DDS1">!#REF!</definedName>
    <definedName name="___dep123">!#REF!</definedName>
    <definedName name="___dep123_17">!#REF!</definedName>
    <definedName name="___DET1">NA()</definedName>
    <definedName name="___dls1">#REF!</definedName>
    <definedName name="___dls2">#REF!</definedName>
    <definedName name="___dms1">#REF!</definedName>
    <definedName name="___dms2">#REF!</definedName>
    <definedName name="___DOZ50">!#REF!</definedName>
    <definedName name="___DOZ80">!#REF!</definedName>
    <definedName name="___ECC1">!#REF!</definedName>
    <definedName name="___ECC2">!#REF!</definedName>
    <definedName name="___et3">#REF!</definedName>
    <definedName name="___FEL1">NA()</definedName>
    <definedName name="___GEL1">NA()</definedName>
    <definedName name="___GEN100">!#REF!</definedName>
    <definedName name="___GEN125">NA()</definedName>
    <definedName name="___GEN125_1">"#REF!"</definedName>
    <definedName name="___GEN125_12">"$#REF!.#REF!#REF!"</definedName>
    <definedName name="___GEN125_7">"#REF!"</definedName>
    <definedName name="___GEN125_8">"#REF!"</definedName>
    <definedName name="___GEN250">NA()</definedName>
    <definedName name="___GEN250_1">"#REF!"</definedName>
    <definedName name="___GEN250_12">"$#REF!.#REF!#REF!"</definedName>
    <definedName name="___GEN250_7">"#REF!"</definedName>
    <definedName name="___GEN250_8">"#REF!"</definedName>
    <definedName name="___GEN325">!#REF!</definedName>
    <definedName name="___GEN380">!#REF!</definedName>
    <definedName name="___GEN63">NA()</definedName>
    <definedName name="___GEN63_1">"#REF!"</definedName>
    <definedName name="___GEN63_12">"$#REF!.#REF!#REF!"</definedName>
    <definedName name="___GEN63_7">"#REF!"</definedName>
    <definedName name="___GEN63_8">"#REF!"</definedName>
    <definedName name="___GSB1">!#REF!</definedName>
    <definedName name="___GSB2">!#REF!</definedName>
    <definedName name="___GSB3">!#REF!</definedName>
    <definedName name="___HBG10">NA()</definedName>
    <definedName name="___HBG12">NA()</definedName>
    <definedName name="___HBG25">NA()</definedName>
    <definedName name="___HBG40">NA()</definedName>
    <definedName name="___HBG41">NA()</definedName>
    <definedName name="___HBG41_1">#N/A</definedName>
    <definedName name="___HBG41_12">NA()</definedName>
    <definedName name="___HBG41_4">#N/A</definedName>
    <definedName name="___HBG41_5">#N/A</definedName>
    <definedName name="___HBG41_6">#N/A</definedName>
    <definedName name="___HBG41_7">NA()</definedName>
    <definedName name="___HBG41_8">NA()</definedName>
    <definedName name="___HBG50">NA()</definedName>
    <definedName name="___HBG6">NA()</definedName>
    <definedName name="___hfi04">!#REF!</definedName>
    <definedName name="___hfi1">!#REF!</definedName>
    <definedName name="___hfi2">!#REF!</definedName>
    <definedName name="___HMP1">!#REF!</definedName>
    <definedName name="___HMP2">!#REF!</definedName>
    <definedName name="___HMP3">!#REF!</definedName>
    <definedName name="___HMP4">!#REF!</definedName>
    <definedName name="___Ind1">#REF!</definedName>
    <definedName name="___Ind3">#REF!</definedName>
    <definedName name="___Ind4">#REF!</definedName>
    <definedName name="___Iri1">!#REF!</definedName>
    <definedName name="___Iri2">!#REF!</definedName>
    <definedName name="___Iro1">!#REF!</definedName>
    <definedName name="___Iro2">!#REF!</definedName>
    <definedName name="___IV65537">#REF!</definedName>
    <definedName name="___ja1">!#REF!</definedName>
    <definedName name="___ja3">!#REF!</definedName>
    <definedName name="___jj1">!#REF!</definedName>
    <definedName name="___jj300">#REF!</definedName>
    <definedName name="___KC139">!#REF!</definedName>
    <definedName name="___Ki1">!#REF!</definedName>
    <definedName name="___Ki2">!#REF!</definedName>
    <definedName name="___lb1">!#REF!</definedName>
    <definedName name="___lb2">!#REF!</definedName>
    <definedName name="___ll17">!#REF!</definedName>
    <definedName name="___LS1">!#REF!</definedName>
    <definedName name="___MAN1">!#REF!</definedName>
    <definedName name="___mas23" localSheetId="2">{"'Sheet1'!$A$4386:$N$4591"}</definedName>
    <definedName name="___mas23" localSheetId="1">{"'Sheet1'!$A$4386:$N$4591"}</definedName>
    <definedName name="___mas23" localSheetId="9">{"'Sheet1'!$A$4386:$N$4591"}</definedName>
    <definedName name="___mas23">{"'Sheet1'!$A$4386:$N$4591"}</definedName>
    <definedName name="___MG1">NA()</definedName>
    <definedName name="___mix10">4.5</definedName>
    <definedName name="___mix15">264/50</definedName>
    <definedName name="___MIX15150">#REF!</definedName>
    <definedName name="___MIX1540">#REF!</definedName>
    <definedName name="___MIX1580">#REF!</definedName>
    <definedName name="___MIX2">#REF!</definedName>
    <definedName name="___mix20">330/50</definedName>
    <definedName name="___MIX2020">#REF!</definedName>
    <definedName name="___MIX2040">#REF!</definedName>
    <definedName name="___MIX25">#REF!</definedName>
    <definedName name="___MIX2540">#REF!</definedName>
    <definedName name="___Mix255">#REF!</definedName>
    <definedName name="___mix30">352/50</definedName>
    <definedName name="___MIX35">#REF!</definedName>
    <definedName name="___mix40">396/50</definedName>
    <definedName name="___MIX45">#REF!</definedName>
    <definedName name="___mm1">!#REF!</definedName>
    <definedName name="___mm2">!#REF!</definedName>
    <definedName name="___mm3">!#REF!</definedName>
    <definedName name="___mnk1">!#REF!</definedName>
    <definedName name="___MP1">#REF!</definedName>
    <definedName name="___MUR5">#REF!</definedName>
    <definedName name="___MUR8">#REF!</definedName>
    <definedName name="___Mzd1">NA()</definedName>
    <definedName name="___n12">!#REF!</definedName>
    <definedName name="___nbr1">#REF!</definedName>
    <definedName name="___nbr2">#REF!</definedName>
    <definedName name="___NO3">!#REF!</definedName>
    <definedName name="___NO5">!#REF!</definedName>
    <definedName name="___NO7">!#REF!</definedName>
    <definedName name="___np3">#REF!</definedName>
    <definedName name="___obm1">#REF!</definedName>
    <definedName name="___obm2">#REF!</definedName>
    <definedName name="___obm3">#REF!</definedName>
    <definedName name="___obm4">#REF!</definedName>
    <definedName name="___Od1">#REF!</definedName>
    <definedName name="___Od3">#REF!</definedName>
    <definedName name="___Od4">#REF!</definedName>
    <definedName name="___OP2">NA()</definedName>
    <definedName name="___OPC43">!#REF!</definedName>
    <definedName name="___osf1">#REF!</definedName>
    <definedName name="___osf2">#REF!</definedName>
    <definedName name="___osf3">#REF!</definedName>
    <definedName name="___osf4">#REF!</definedName>
    <definedName name="___PB1">!#REF!</definedName>
    <definedName name="___pcc5">#REF!</definedName>
    <definedName name="___pd1">!#REF!</definedName>
    <definedName name="___pd1_17">!#REF!</definedName>
    <definedName name="___pd2">!#REF!</definedName>
    <definedName name="___pd2_17">!#REF!</definedName>
    <definedName name="___pdh1">#REF!</definedName>
    <definedName name="___pdh2">#REF!</definedName>
    <definedName name="___pdl1">#REF!</definedName>
    <definedName name="___pdl2">#REF!</definedName>
    <definedName name="___pdw1">#REF!</definedName>
    <definedName name="___pdw2">#REF!</definedName>
    <definedName name="___PP1">!#REF!</definedName>
    <definedName name="___PP2">!#REF!</definedName>
    <definedName name="___PP3">!#REF!</definedName>
    <definedName name="___PPS1">!#REF!</definedName>
    <definedName name="___PPS2">!#REF!</definedName>
    <definedName name="___PPS3">!#REF!</definedName>
    <definedName name="___ptb1">!#REF!</definedName>
    <definedName name="___pvc100">#REF!</definedName>
    <definedName name="___qya3">!#REF!</definedName>
    <definedName name="___rb70">#REF!</definedName>
    <definedName name="___Re1">!#REF!</definedName>
    <definedName name="___rf70">#REF!</definedName>
    <definedName name="___Rs1">!#REF!</definedName>
    <definedName name="___rt1233">!#REF!</definedName>
    <definedName name="___S3">!#REF!</definedName>
    <definedName name="___sbm1">#REF!</definedName>
    <definedName name="___sbm2">#REF!</definedName>
    <definedName name="___sbm3">#REF!</definedName>
    <definedName name="___sbm4">#REF!</definedName>
    <definedName name="___SH1">!#REF!</definedName>
    <definedName name="___SH2">!#REF!</definedName>
    <definedName name="___SH3">!#REF!</definedName>
    <definedName name="___SH4">!#REF!</definedName>
    <definedName name="___SH5">!#REF!</definedName>
    <definedName name="___shr28">!#REF!</definedName>
    <definedName name="___shr56">!#REF!</definedName>
    <definedName name="___shr7">!#REF!</definedName>
    <definedName name="___srb1">#REF!</definedName>
    <definedName name="___srb2">#REF!</definedName>
    <definedName name="___ssf1">#REF!</definedName>
    <definedName name="___ssf2">#REF!</definedName>
    <definedName name="___ssf3">#REF!</definedName>
    <definedName name="___ssf4">#REF!</definedName>
    <definedName name="___st1">!#REF!</definedName>
    <definedName name="___st2">!#REF!</definedName>
    <definedName name="___st3">!#REF!</definedName>
    <definedName name="___st4">!#REF!</definedName>
    <definedName name="___st5">!#REF!</definedName>
    <definedName name="___sub20">!#REF!</definedName>
    <definedName name="___TB2">#REF!</definedName>
    <definedName name="___TCS1">!#REF!</definedName>
    <definedName name="___te1">!#REF!</definedName>
    <definedName name="___tf1">#REF!</definedName>
    <definedName name="___tf1_17">#REF!</definedName>
    <definedName name="___tf2">#REF!</definedName>
    <definedName name="___tf2_17">#REF!</definedName>
    <definedName name="___tf3">#REF!</definedName>
    <definedName name="___tf3_17">#REF!</definedName>
    <definedName name="___tf4">#REF!</definedName>
    <definedName name="___tf4_17">#REF!</definedName>
    <definedName name="___tfd1">#REF!</definedName>
    <definedName name="___tfd1_17">#REF!</definedName>
    <definedName name="___tfd2">#REF!</definedName>
    <definedName name="___tfd2_17">#REF!</definedName>
    <definedName name="___tfd3">#REF!</definedName>
    <definedName name="___tfd3_17">#REF!</definedName>
    <definedName name="___tfd4">#REF!</definedName>
    <definedName name="___tfd4_17">#REF!</definedName>
    <definedName name="___thk1">#REF!</definedName>
    <definedName name="___thk2">#REF!</definedName>
    <definedName name="___TIP1">!#REF!</definedName>
    <definedName name="___TIP2">!#REF!</definedName>
    <definedName name="___TIP3">!#REF!</definedName>
    <definedName name="___tr1">#REF!</definedName>
    <definedName name="___tr1_17">#REF!</definedName>
    <definedName name="___tr1800">#REF!</definedName>
    <definedName name="___tr2">#REF!</definedName>
    <definedName name="___tr2_17">#REF!</definedName>
    <definedName name="___tr3">#REF!</definedName>
    <definedName name="___tr3_17">#REF!</definedName>
    <definedName name="___tr6001">#REF!</definedName>
    <definedName name="___tr900">#REF!</definedName>
    <definedName name="___trd1">#REF!</definedName>
    <definedName name="___trd1_17">#REF!</definedName>
    <definedName name="___trd2">#REF!</definedName>
    <definedName name="___trd2_17">#REF!</definedName>
    <definedName name="___trd3">#REF!</definedName>
    <definedName name="___trd3_17">#REF!</definedName>
    <definedName name="___V158263">!#REF!</definedName>
    <definedName name="___V68263">!#REF!</definedName>
    <definedName name="___wcg1">#REF!</definedName>
    <definedName name="___WD2">NA()</definedName>
    <definedName name="___x1">#REF!</definedName>
    <definedName name="___xlnm.Print_Area_1">"#REF!"</definedName>
    <definedName name="___xlnm.Print_Area_15">!#REF!</definedName>
    <definedName name="___xlnm.Print_Area_16">!#REF!</definedName>
    <definedName name="___xlnm.Print_Area_17">!#REF!</definedName>
    <definedName name="___xlnm.Print_Area_18">"#REF!"</definedName>
    <definedName name="___xlnm.Print_Area_4">"$#REF!.$A$1:$F$175"</definedName>
    <definedName name="___xlnm.Print_Area_7">!#REF!</definedName>
    <definedName name="___xlnm.Print_Area_9">!#REF!</definedName>
    <definedName name="___xlnm.Print_Titles_18">"#REF!"</definedName>
    <definedName name="___xlnm.Print_Titles_4">"$#REF!.$A$41:$AMD$41"</definedName>
    <definedName name="__123Graph_A" hidden="1">#REF!</definedName>
    <definedName name="__123Graph_ASECTION" localSheetId="1" hidden="1">[1]Section_by_layers_old!$AH$11:$AH$51</definedName>
    <definedName name="__123Graph_ASECTION"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123Graph_XSECTION" localSheetId="1" hidden="1">[1]Section_by_layers_old!$AG$11:$AG$51</definedName>
    <definedName name="__123Graph_XSECTION" hidden="1">#REF!</definedName>
    <definedName name="__1Excel_BuiltIn_Print_Area_3_1_1">!#REF!</definedName>
    <definedName name="__2Excel_BuiltIn_Print_Titles_3_1_1">(!#REF!,!#REF!)</definedName>
    <definedName name="__3Excel_BuiltIn_Print_Titles_3_1_1_1_1_1">(!#REF!,!#REF!)</definedName>
    <definedName name="__4Excel_BuiltIn_Print_Titles_4_1_1">!#REF!</definedName>
    <definedName name="__A2">!#REF!</definedName>
    <definedName name="__A65537">!#REF!</definedName>
    <definedName name="__A65555">#REF!</definedName>
    <definedName name="__A655600">!#REF!</definedName>
    <definedName name="__a65631">!#REF!</definedName>
    <definedName name="__A65658">#REF!</definedName>
    <definedName name="__A65800">#REF!</definedName>
    <definedName name="__A66000">#REF!</definedName>
    <definedName name="__A99999">#REF!</definedName>
    <definedName name="__aa1">!#REF!</definedName>
    <definedName name="__aaa1">!#REF!</definedName>
    <definedName name="__aac178">#REF!</definedName>
    <definedName name="__AAS1">!#REF!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10_7">"#REF!"</definedName>
    <definedName name="__AGG10_8">"#REF!"</definedName>
    <definedName name="__Agg12">NA()</definedName>
    <definedName name="__Agg12_1">"#REF!"</definedName>
    <definedName name="__Agg12_12">"$#REF!.#REF!#REF!"</definedName>
    <definedName name="__Agg12_7">"#REF!"</definedName>
    <definedName name="__Agg12_8">"#REF!"</definedName>
    <definedName name="__Agg20">NA()</definedName>
    <definedName name="__Agg20_1">"#REF!"</definedName>
    <definedName name="__Agg20_12">"$#REF!.#REF!#REF!"</definedName>
    <definedName name="__Agg20_7">"#REF!"</definedName>
    <definedName name="__Agg20_8">"#REF!"</definedName>
    <definedName name="__Agg40">NA()</definedName>
    <definedName name="__Agg40_1">"#REF!"</definedName>
    <definedName name="__Agg40_12">"$#REF!.#REF!#REF!"</definedName>
    <definedName name="__Agg40_7">"#REF!"</definedName>
    <definedName name="__Agg40_8">"#REF!"</definedName>
    <definedName name="__Agg6">NA()</definedName>
    <definedName name="__Agg6_1">"#REF!"</definedName>
    <definedName name="__Agg6_12">"$#REF!.#REF!#REF!"</definedName>
    <definedName name="__ang1">!#REF!</definedName>
    <definedName name="__aoc1">#REF!</definedName>
    <definedName name="__aoc10">#N/A</definedName>
    <definedName name="__aoc11">#REF!</definedName>
    <definedName name="__aoc2">#REF!</definedName>
    <definedName name="__aoc3">#REF!</definedName>
    <definedName name="__aoc4">#REF!</definedName>
    <definedName name="__aoc7">#REF!</definedName>
    <definedName name="__aoc8">#REF!</definedName>
    <definedName name="__aoc9">#REF!</definedName>
    <definedName name="__Ast1">!#REF!</definedName>
    <definedName name="__Ast2">!#REF!</definedName>
    <definedName name="__AWM10">!#REF!</definedName>
    <definedName name="__AWM40">!#REF!</definedName>
    <definedName name="__AWM6">!#REF!</definedName>
    <definedName name="__AXX1">!#REF!</definedName>
    <definedName name="__axx2">!#REF!</definedName>
    <definedName name="__axx3">!#REF!</definedName>
    <definedName name="__axx4">!#REF!</definedName>
    <definedName name="__b1">!#REF!</definedName>
    <definedName name="__B100000">!#REF!</definedName>
    <definedName name="__b111121">#REF!</definedName>
    <definedName name="__B5">#REF!</definedName>
    <definedName name="__B65999">!#REF!</definedName>
    <definedName name="__B66000">!#REF!</definedName>
    <definedName name="__BBS1">!#REF!</definedName>
    <definedName name="__Bcw1">!#REF!</definedName>
    <definedName name="__Bhh1">#REF!</definedName>
    <definedName name="__Bhw1">#REF!</definedName>
    <definedName name="__bit3040">NA()</definedName>
    <definedName name="__bit3040_1">"#REF!"</definedName>
    <definedName name="__bit3040_12">"$#REF!.#REF!#REF!"</definedName>
    <definedName name="__BIT6070">NA()</definedName>
    <definedName name="__BIT6070_1">"#REF!"</definedName>
    <definedName name="__BIT6070_12">"$#REF!.#REF!#REF!"</definedName>
    <definedName name="__bit8525">NA()</definedName>
    <definedName name="__bit8525_1">"#REF!"</definedName>
    <definedName name="__bit8525_12">"$#REF!.#REF!#REF!"</definedName>
    <definedName name="__bo3">#REF!</definedName>
    <definedName name="__bol1">!#REF!</definedName>
    <definedName name="__BOQ1">!#REF!</definedName>
    <definedName name="__brt1">#REF!</definedName>
    <definedName name="__brt2">#REF!</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#REF!</definedName>
    <definedName name="__CAN486">#REF!</definedName>
    <definedName name="__CAN487">#REF!</definedName>
    <definedName name="__CAN488">#REF!</definedName>
    <definedName name="__CAN489">#REF!</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00">#REF!</definedName>
    <definedName name="__cat12" localSheetId="2" hidden="1">{#N/A,#N/A,TRUE,"Front";#N/A,#N/A,TRUE,"Simple Letter";#N/A,#N/A,TRUE,"Inside";#N/A,#N/A,TRUE,"Contents";#N/A,#N/A,TRUE,"Basis";#N/A,#N/A,TRUE,"Inclusions";#N/A,#N/A,TRUE,"Exclusions";#N/A,#N/A,TRUE,"Areas";#N/A,#N/A,TRUE,"Summary";#N/A,#N/A,TRUE,"Detail"}</definedName>
    <definedName name="__cat12" localSheetId="1" hidden="1">{#N/A,#N/A,TRUE,"Front";#N/A,#N/A,TRUE,"Simple Letter";#N/A,#N/A,TRUE,"Inside";#N/A,#N/A,TRUE,"Contents";#N/A,#N/A,TRUE,"Basis";#N/A,#N/A,TRUE,"Inclusions";#N/A,#N/A,TRUE,"Exclusions";#N/A,#N/A,TRUE,"Areas";#N/A,#N/A,TRUE,"Summary";#N/A,#N/A,TRUE,"Detail"}</definedName>
    <definedName name="__cat12" localSheetId="9" hidden="1">{#N/A,#N/A,TRUE,"Front";#N/A,#N/A,TRUE,"Simple Letter";#N/A,#N/A,TRUE,"Inside";#N/A,#N/A,TRUE,"Contents";#N/A,#N/A,TRUE,"Basis";#N/A,#N/A,TRUE,"Inclusions";#N/A,#N/A,TRUE,"Exclusions";#N/A,#N/A,TRUE,"Areas";#N/A,#N/A,TRUE,"Summary";#N/A,#N/A,TRUE,"Detail"}</definedName>
    <definedName name="__cat12" hidden="1">{#N/A,#N/A,TRUE,"Front";#N/A,#N/A,TRUE,"Simple Letter";#N/A,#N/A,TRUE,"Inside";#N/A,#N/A,TRUE,"Contents";#N/A,#N/A,TRUE,"Basis";#N/A,#N/A,TRUE,"Inclusions";#N/A,#N/A,TRUE,"Exclusions";#N/A,#N/A,TRUE,"Areas";#N/A,#N/A,TRUE,"Summary";#N/A,#N/A,TRUE,"Detail"}</definedName>
    <definedName name="__CCS1">!#REF!</definedName>
    <definedName name="__CDG100">!#REF!</definedName>
    <definedName name="__CDG250">!#REF!</definedName>
    <definedName name="__CDG50">!#REF!</definedName>
    <definedName name="__CDG500">!#REF!</definedName>
    <definedName name="__cem124">#REF!</definedName>
    <definedName name="__CEM53">!#REF!</definedName>
    <definedName name="__CGS2">#REF!</definedName>
    <definedName name="__cov1">!#REF!</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CRN3">!#REF!</definedName>
    <definedName name="__CRN35">!#REF!</definedName>
    <definedName name="__CRN80">!#REF!</definedName>
    <definedName name="__d1">!#REF!</definedName>
    <definedName name="__D100000">!#REF!</definedName>
    <definedName name="__D70000">!#REF!</definedName>
    <definedName name="__D80000">!#REF!</definedName>
    <definedName name="__D90000">!#REF!</definedName>
    <definedName name="__D99000">!#REF!</definedName>
    <definedName name="__D990000">!#REF!</definedName>
    <definedName name="__DDS1">!#REF!</definedName>
    <definedName name="__DET1">NA()</definedName>
    <definedName name="__dls1">#REF!</definedName>
    <definedName name="__dls2">#REF!</definedName>
    <definedName name="__dms1">#REF!</definedName>
    <definedName name="__dms2">#REF!</definedName>
    <definedName name="__DOZ50">!#REF!</definedName>
    <definedName name="__DOZ80">!#REF!</definedName>
    <definedName name="__ECC1">!#REF!</definedName>
    <definedName name="__ECC2">!#REF!</definedName>
    <definedName name="__et3">#REF!</definedName>
    <definedName name="__f1">!#REF!</definedName>
    <definedName name="__FEL1">NA()</definedName>
    <definedName name="__GEL1">NA()</definedName>
    <definedName name="__GEN100">!#REF!</definedName>
    <definedName name="__GEN125">NA()</definedName>
    <definedName name="__GEN125_1">"#REF!"</definedName>
    <definedName name="__GEN125_12">"$#REF!.#REF!#REF!"</definedName>
    <definedName name="__GEN125_7">"#REF!"</definedName>
    <definedName name="__GEN125_8">"#REF!"</definedName>
    <definedName name="__GEN250">NA()</definedName>
    <definedName name="__GEN250_1">"#REF!"</definedName>
    <definedName name="__GEN250_12">"$#REF!.#REF!#REF!"</definedName>
    <definedName name="__GEN250_7">"#REF!"</definedName>
    <definedName name="__GEN250_8">"#REF!"</definedName>
    <definedName name="__GEN325">!#REF!</definedName>
    <definedName name="__GEN380">!#REF!</definedName>
    <definedName name="__GEN63">NA()</definedName>
    <definedName name="__GEN63_1">"#REF!"</definedName>
    <definedName name="__GEN63_12">"$#REF!.#REF!#REF!"</definedName>
    <definedName name="__GEN63_7">"#REF!"</definedName>
    <definedName name="__GEN63_8">"#REF!"</definedName>
    <definedName name="__GSB1">!#REF!</definedName>
    <definedName name="__GSB2">!#REF!</definedName>
    <definedName name="__GSB3">!#REF!</definedName>
    <definedName name="__HBG10">NA()</definedName>
    <definedName name="__HBG12">NA()</definedName>
    <definedName name="__HBG25">NA()</definedName>
    <definedName name="__HBG40">NA()</definedName>
    <definedName name="__HBG41">NA()</definedName>
    <definedName name="__HBG41_1">#N/A</definedName>
    <definedName name="__HBG41_12">NA()</definedName>
    <definedName name="__HBG41_4">#N/A</definedName>
    <definedName name="__HBG41_5">#N/A</definedName>
    <definedName name="__HBG41_6">#N/A</definedName>
    <definedName name="__HBG41_7">NA()</definedName>
    <definedName name="__HBG41_8">NA()</definedName>
    <definedName name="__HBG50">NA()</definedName>
    <definedName name="__HBG6">NA()</definedName>
    <definedName name="__hfi04">!#REF!</definedName>
    <definedName name="__hfi1">!#REF!</definedName>
    <definedName name="__hfi2">!#REF!</definedName>
    <definedName name="__HMP1">!#REF!</definedName>
    <definedName name="__HMP2">!#REF!</definedName>
    <definedName name="__HMP3">!#REF!</definedName>
    <definedName name="__HMP4">!#REF!</definedName>
    <definedName name="__hsd3">#REF!</definedName>
    <definedName name="__Ind1">#REF!</definedName>
    <definedName name="__Ind3">#REF!</definedName>
    <definedName name="__Ind4">#REF!</definedName>
    <definedName name="__Iri1">!#REF!</definedName>
    <definedName name="__Iri2">!#REF!</definedName>
    <definedName name="__Iro1">!#REF!</definedName>
    <definedName name="__Iro2">!#REF!</definedName>
    <definedName name="__IV65537">#REF!</definedName>
    <definedName name="__ja1">!#REF!</definedName>
    <definedName name="__ja3">!#REF!</definedName>
    <definedName name="__jj1">!#REF!</definedName>
    <definedName name="__jj300">#REF!</definedName>
    <definedName name="__K03">!#REF!</definedName>
    <definedName name="__KC139">!#REF!</definedName>
    <definedName name="__Ki1">!#REF!</definedName>
    <definedName name="__Ki2">!#REF!</definedName>
    <definedName name="__lb1">!#REF!</definedName>
    <definedName name="__lb2">!#REF!</definedName>
    <definedName name="__ll17">!#REF!</definedName>
    <definedName name="__ll17_1">"#REF!"</definedName>
    <definedName name="__ll17_12">"$#REF!.#REF!#REF!"</definedName>
    <definedName name="__ll17_7">"#REF!"</definedName>
    <definedName name="__ll17_8">"#REF!"</definedName>
    <definedName name="__loc1">#N/A</definedName>
    <definedName name="__LS1">!#REF!</definedName>
    <definedName name="__mac2">200</definedName>
    <definedName name="__MAN1">!#REF!</definedName>
    <definedName name="__mas23" localSheetId="2">{"'Sheet1'!$A$4386:$N$4591"}</definedName>
    <definedName name="__mas23" localSheetId="1">{"'Sheet1'!$A$4386:$N$4591"}</definedName>
    <definedName name="__mas23" localSheetId="9">{"'Sheet1'!$A$4386:$N$4591"}</definedName>
    <definedName name="__mas23">{"'Sheet1'!$A$4386:$N$4591"}</definedName>
    <definedName name="__MG1">NA()</definedName>
    <definedName name="__mix10">4.5</definedName>
    <definedName name="__mix15">264/50</definedName>
    <definedName name="__MIX15150">#REF!</definedName>
    <definedName name="__MIX1540">#REF!</definedName>
    <definedName name="__MIX1580">#REF!</definedName>
    <definedName name="__MIX2">#REF!</definedName>
    <definedName name="__mix20">330/50</definedName>
    <definedName name="__MIX2020">#REF!</definedName>
    <definedName name="__MIX2040">#REF!</definedName>
    <definedName name="__MIX25">#REF!</definedName>
    <definedName name="__MIX2540">#REF!</definedName>
    <definedName name="__Mix255">#REF!</definedName>
    <definedName name="__mix30">352/50</definedName>
    <definedName name="__MIX35">#REF!</definedName>
    <definedName name="__mix40">396/50</definedName>
    <definedName name="__MIX45">#REF!</definedName>
    <definedName name="__mm1">!#REF!</definedName>
    <definedName name="__mm2">!#REF!</definedName>
    <definedName name="__mm3">!#REF!</definedName>
    <definedName name="__mnk1">!#REF!</definedName>
    <definedName name="__MP1">#REF!</definedName>
    <definedName name="__MUR5">#REF!</definedName>
    <definedName name="__MUR8">#REF!</definedName>
    <definedName name="__Mzd1">NA()</definedName>
    <definedName name="__n12">!#REF!</definedName>
    <definedName name="__nbr1">#REF!</definedName>
    <definedName name="__nbr2">#REF!</definedName>
    <definedName name="__NO3">!#REF!</definedName>
    <definedName name="__NO5">!#REF!</definedName>
    <definedName name="__NO7">!#REF!</definedName>
    <definedName name="__np3">#REF!</definedName>
    <definedName name="__obm1">#REF!</definedName>
    <definedName name="__obm2">#REF!</definedName>
    <definedName name="__obm3">#REF!</definedName>
    <definedName name="__obm4">#REF!</definedName>
    <definedName name="__Od1">#REF!</definedName>
    <definedName name="__Od3">#REF!</definedName>
    <definedName name="__Od4">#REF!</definedName>
    <definedName name="__OP2">NA()</definedName>
    <definedName name="__OPC43">!#REF!</definedName>
    <definedName name="__osf1">#REF!</definedName>
    <definedName name="__osf2">#REF!</definedName>
    <definedName name="__osf3">#REF!</definedName>
    <definedName name="__osf4">#REF!</definedName>
    <definedName name="__PB1">!#REF!</definedName>
    <definedName name="__pcc5">#REF!</definedName>
    <definedName name="__pd1">!#REF!</definedName>
    <definedName name="__pd1_17">!#REF!</definedName>
    <definedName name="__pd2">!#REF!</definedName>
    <definedName name="__pd2_17">!#REF!</definedName>
    <definedName name="__pdh1">#REF!</definedName>
    <definedName name="__pdh2">#REF!</definedName>
    <definedName name="__pdl1">#REF!</definedName>
    <definedName name="__pdl2">#REF!</definedName>
    <definedName name="__pdw1">#REF!</definedName>
    <definedName name="__pdw2">#REF!</definedName>
    <definedName name="__PP1">!#REF!</definedName>
    <definedName name="__PP2">!#REF!</definedName>
    <definedName name="__PP3">!#REF!</definedName>
    <definedName name="__PPS1">!#REF!</definedName>
    <definedName name="__PPS2">!#REF!</definedName>
    <definedName name="__PPS3">!#REF!</definedName>
    <definedName name="__ptb1">!#REF!</definedName>
    <definedName name="__pvc100">#REF!</definedName>
    <definedName name="__qs12">#REF!</definedName>
    <definedName name="__qya3">!#REF!</definedName>
    <definedName name="__ra3">#REF!</definedName>
    <definedName name="__raj1">#REF!</definedName>
    <definedName name="__rb70">#REF!</definedName>
    <definedName name="__Re1">!#REF!</definedName>
    <definedName name="__rf70">#REF!</definedName>
    <definedName name="__rns2">#REF!</definedName>
    <definedName name="__rns3">#REF!</definedName>
    <definedName name="__Rs1">!#REF!</definedName>
    <definedName name="__rt1233">!#REF!</definedName>
    <definedName name="__S3">!#REF!</definedName>
    <definedName name="__sbm1">#REF!</definedName>
    <definedName name="__sbm2">#REF!</definedName>
    <definedName name="__sbm3">#REF!</definedName>
    <definedName name="__sbm4">#REF!</definedName>
    <definedName name="__sdb2">#REF!</definedName>
    <definedName name="__see2" localSheetId="1">[2]concrete!$B$124</definedName>
    <definedName name="__see2">#REF!</definedName>
    <definedName name="__SEE23" localSheetId="1">[3]concrete!$B$124</definedName>
    <definedName name="__SEE23">#REF!</definedName>
    <definedName name="__see44" localSheetId="1">[2]concrete!$B$124</definedName>
    <definedName name="__see44">#REF!</definedName>
    <definedName name="__sep3">#REF!</definedName>
    <definedName name="__sh1">90</definedName>
    <definedName name="__sh2">120</definedName>
    <definedName name="__sh3">150</definedName>
    <definedName name="__sh4">180</definedName>
    <definedName name="__SH5">!#REF!</definedName>
    <definedName name="__shr28">!#REF!</definedName>
    <definedName name="__shr56">!#REF!</definedName>
    <definedName name="__shr7">!#REF!</definedName>
    <definedName name="__srb1">#REF!</definedName>
    <definedName name="__srb2">#REF!</definedName>
    <definedName name="__ssf1">#REF!</definedName>
    <definedName name="__ssf2">#REF!</definedName>
    <definedName name="__ssf3">#REF!</definedName>
    <definedName name="__ssf4">#REF!</definedName>
    <definedName name="__st1">!#REF!</definedName>
    <definedName name="__st2">!#REF!</definedName>
    <definedName name="__st3">!#REF!</definedName>
    <definedName name="__st4">!#REF!</definedName>
    <definedName name="__st5">!#REF!</definedName>
    <definedName name="__sub20">!#REF!</definedName>
    <definedName name="__tab1">!#REF!</definedName>
    <definedName name="__tab2">!#REF!</definedName>
    <definedName name="__TB2">#REF!</definedName>
    <definedName name="__TCS1">!#REF!</definedName>
    <definedName name="__te1">!#REF!</definedName>
    <definedName name="__tf1">#REF!</definedName>
    <definedName name="__tf1_17">#REF!</definedName>
    <definedName name="__tf2">#REF!</definedName>
    <definedName name="__tf2_17">#REF!</definedName>
    <definedName name="__tf3">#REF!</definedName>
    <definedName name="__tf3_17">#REF!</definedName>
    <definedName name="__tf4">#REF!</definedName>
    <definedName name="__tf4_17">#REF!</definedName>
    <definedName name="__tfd1">#REF!</definedName>
    <definedName name="__tfd1_17">#REF!</definedName>
    <definedName name="__tfd2">#REF!</definedName>
    <definedName name="__tfd2_17">#REF!</definedName>
    <definedName name="__tfd3">#REF!</definedName>
    <definedName name="__tfd3_17">#REF!</definedName>
    <definedName name="__tfd4">#REF!</definedName>
    <definedName name="__tfd4_17">#REF!</definedName>
    <definedName name="__thk1">#REF!</definedName>
    <definedName name="__thk2">#REF!</definedName>
    <definedName name="__TIP1">!#REF!</definedName>
    <definedName name="__TIP2">!#REF!</definedName>
    <definedName name="__TIP3">!#REF!</definedName>
    <definedName name="__tk11" localSheetId="1">[2]concrete!$N$18</definedName>
    <definedName name="__tk11">#REF!</definedName>
    <definedName name="__tk2" localSheetId="1">[2]concrete!$N$18</definedName>
    <definedName name="__tk2">#REF!</definedName>
    <definedName name="__tr1">#REF!</definedName>
    <definedName name="__tr1_17">#REF!</definedName>
    <definedName name="__tr1800">#REF!</definedName>
    <definedName name="__tr2">#REF!</definedName>
    <definedName name="__tr2_17">#REF!</definedName>
    <definedName name="__tr3">#REF!</definedName>
    <definedName name="__tr3_17">#REF!</definedName>
    <definedName name="__tr6001">#REF!</definedName>
    <definedName name="__tr900">#REF!</definedName>
    <definedName name="__trd1">#REF!</definedName>
    <definedName name="__trd1_17">#REF!</definedName>
    <definedName name="__trd2">#REF!</definedName>
    <definedName name="__trd2_17">#REF!</definedName>
    <definedName name="__trd3">#REF!</definedName>
    <definedName name="__trd3_17">#REF!</definedName>
    <definedName name="__ugt3">#REF!</definedName>
    <definedName name="__utl3">#REF!</definedName>
    <definedName name="__V158263">!#REF!</definedName>
    <definedName name="__V68263">!#REF!</definedName>
    <definedName name="__wcg1">#REF!</definedName>
    <definedName name="__WD2">NA()</definedName>
    <definedName name="__x1">#REF!</definedName>
    <definedName name="__xlnm._FilterDatabase_1">!#REF!</definedName>
    <definedName name="__xlnm._FilterDatabase_1_1">!#REF!</definedName>
    <definedName name="__xlnm.Database">"#REF!"</definedName>
    <definedName name="__xlnm.Database_1">"#REF!"</definedName>
    <definedName name="__xlnm.Database_7">"#REF!"</definedName>
    <definedName name="__xlnm.Database_8">"#REF!"</definedName>
    <definedName name="__xlnm.Print_Area">NA()</definedName>
    <definedName name="__xlnm.Print_Area_1">"#REF!"</definedName>
    <definedName name="__xlnm.Print_Area_16">!#REF!</definedName>
    <definedName name="__xlnm.Print_Area_17">!#REF!</definedName>
    <definedName name="__xlnm.Print_Area_18">"#REF!"</definedName>
    <definedName name="__xlnm.Print_Area_2">!#REF!</definedName>
    <definedName name="__xlnm.Print_Area_3">!#REF!</definedName>
    <definedName name="__xlnm.Print_Area_4">"$#REF!.$A$1:$F$175"</definedName>
    <definedName name="__xlnm.Print_Area_7">"#REF!"</definedName>
    <definedName name="__xlnm.Print_Area_9">!#REF!</definedName>
    <definedName name="__xlnm.Print_Titles">NA()</definedName>
    <definedName name="__xlnm.Print_Titles_17">"#REF!"</definedName>
    <definedName name="__xlnm.Print_Titles_18">"#REF!"</definedName>
    <definedName name="__xlnm.Print_Titles_3">!#REF!</definedName>
    <definedName name="__xlnm.Print_Titles_4">"$#REF!.$A$41:$AMD$41"</definedName>
    <definedName name="__xlnm.Print_Titles_9">!#REF!</definedName>
    <definedName name="_0">!#REF!</definedName>
    <definedName name="_0___0">!#REF!</definedName>
    <definedName name="_1">#REF!</definedName>
    <definedName name="_1_Daily_Survey">#REF!</definedName>
    <definedName name="_10.0mm">#REF!</definedName>
    <definedName name="_10w">#REF!</definedName>
    <definedName name="_11w">#REF!</definedName>
    <definedName name="_12w">#REF!</definedName>
    <definedName name="_13.2mm">#REF!</definedName>
    <definedName name="_16Excel_BuiltIn_Print_Titles_12_1_1">NA()</definedName>
    <definedName name="_16w">#REF!</definedName>
    <definedName name="_1C__PRI">!#REF!</definedName>
    <definedName name="_1Excel_BuiltIn__FilterDatabase_2_1">"#REF!"</definedName>
    <definedName name="_1Excel_BuiltIn__FilterDatabase_3_1">!#REF!</definedName>
    <definedName name="_1Excel_BuiltIn_Print_Area_2_1">#REF!</definedName>
    <definedName name="_1Excel_BuiltIn_Print_Area_3_1_1">!#REF!</definedName>
    <definedName name="_1Excel_BuiltIn_Print_Area_7_1">!#REF!</definedName>
    <definedName name="_2">#REF!</definedName>
    <definedName name="_2_2">#REF!</definedName>
    <definedName name="_2_WEEKLY_TRAFFIC_SUMMARY">#REF!</definedName>
    <definedName name="_20w">#REF!</definedName>
    <definedName name="_225DHTML_3" localSheetId="2">{"'Sheet1'!$A$4386:$N$4591"}</definedName>
    <definedName name="_225DHTML_3" localSheetId="1">{"'Sheet1'!$A$4386:$N$4591"}</definedName>
    <definedName name="_225DHTML_3" localSheetId="9">{"'Sheet1'!$A$4386:$N$4591"}</definedName>
    <definedName name="_225DHTML_3">{"'Sheet1'!$A$4386:$N$4591"}</definedName>
    <definedName name="_226DHTML_4" localSheetId="2">{"'Sheet1'!$A$4386:$N$4591"}</definedName>
    <definedName name="_226DHTML_4" localSheetId="1">{"'Sheet1'!$A$4386:$N$4591"}</definedName>
    <definedName name="_226DHTML_4" localSheetId="9">{"'Sheet1'!$A$4386:$N$4591"}</definedName>
    <definedName name="_226DHTML_4">{"'Sheet1'!$A$4386:$N$4591"}</definedName>
    <definedName name="_25w">#REF!</definedName>
    <definedName name="_28w">#REF!</definedName>
    <definedName name="_2Excel_BuiltIn__FilterDatabase_4_1">!#REF!</definedName>
    <definedName name="_2Excel_BuiltIn_Print_Area_14_1">"#REF!"</definedName>
    <definedName name="_2Excel_BuiltIn_Print_Area_8_1">!#REF!</definedName>
    <definedName name="_2Excel_BuiltIn_Print_Titles_3_1_1">(!#REF!,!#REF!)</definedName>
    <definedName name="_3">#REF!</definedName>
    <definedName name="_3_Zoning_Scheme">#REF!</definedName>
    <definedName name="_324HTML_Control_3" localSheetId="2">{"'Sheet1'!$A$4386:$N$4591"}</definedName>
    <definedName name="_324HTML_Control_3" localSheetId="1">{"'Sheet1'!$A$4386:$N$4591"}</definedName>
    <definedName name="_324HTML_Control_3" localSheetId="9">{"'Sheet1'!$A$4386:$N$4591"}</definedName>
    <definedName name="_324HTML_Control_3">{"'Sheet1'!$A$4386:$N$4591"}</definedName>
    <definedName name="_325HTML_Control_4" localSheetId="2">{"'Sheet1'!$A$4386:$N$4591"}</definedName>
    <definedName name="_325HTML_Control_4" localSheetId="1">{"'Sheet1'!$A$4386:$N$4591"}</definedName>
    <definedName name="_325HTML_Control_4" localSheetId="9">{"'Sheet1'!$A$4386:$N$4591"}</definedName>
    <definedName name="_325HTML_Control_4">{"'Sheet1'!$A$4386:$N$4591"}</definedName>
    <definedName name="_32w">#REF!</definedName>
    <definedName name="_3Excel_BuiltIn_Print_Area_9_1">!#REF!</definedName>
    <definedName name="_3Excel_BuiltIn_Print_Titles_3_1_1_1_1_1">(!#REF!,!#REF!)</definedName>
    <definedName name="_4.0_SCAFFOLDING">!#REF!</definedName>
    <definedName name="_4_O_D_Matrix">#REF!</definedName>
    <definedName name="_40mm">#REF!</definedName>
    <definedName name="_437SRB_3" localSheetId="2">{"'Sheet1'!$A$4386:$N$4591"}</definedName>
    <definedName name="_437SRB_3" localSheetId="1">{"'Sheet1'!$A$4386:$N$4591"}</definedName>
    <definedName name="_437SRB_3" localSheetId="9">{"'Sheet1'!$A$4386:$N$4591"}</definedName>
    <definedName name="_437SRB_3">{"'Sheet1'!$A$4386:$N$4591"}</definedName>
    <definedName name="_438SRB_4" localSheetId="2">{"'Sheet1'!$A$4386:$N$4591"}</definedName>
    <definedName name="_438SRB_4" localSheetId="1">{"'Sheet1'!$A$4386:$N$4591"}</definedName>
    <definedName name="_438SRB_4" localSheetId="9">{"'Sheet1'!$A$4386:$N$4591"}</definedName>
    <definedName name="_438SRB_4">{"'Sheet1'!$A$4386:$N$4591"}</definedName>
    <definedName name="_4Excel_BuiltIn_Print_Titles_17_1">!#REF!</definedName>
    <definedName name="_4Excel_BuiltIn_Print_Titles_4_1_1">!#REF!</definedName>
    <definedName name="_5.0_Hire_and_running_charges_of_winch___grab">#REF!</definedName>
    <definedName name="_5.0_Hire_and_running_charges_of_winch___grab_1">#REF!</definedName>
    <definedName name="_5.0_Hire_and_running_charges_of_winch___grab_2">#REF!</definedName>
    <definedName name="_5.6mm">#REF!</definedName>
    <definedName name="_5_Axle_Load_Analysis">#REF!</definedName>
    <definedName name="_5Excel_BuiltIn_Print_Titles_8_1">#REF!</definedName>
    <definedName name="_6_Projected_Annual_Average_Daily_Traffic_Based_on_Vehicle_Registration">#REF!</definedName>
    <definedName name="_6382">#REF!</definedName>
    <definedName name="_6C__PRI">!#REF!</definedName>
    <definedName name="_6w">#REF!</definedName>
    <definedName name="_8w">#REF!</definedName>
    <definedName name="_96.12.30">#REF!</definedName>
    <definedName name="_a">!#REF!</definedName>
    <definedName name="_A2">!#REF!</definedName>
    <definedName name="_A65537">!#REF!</definedName>
    <definedName name="_A65555">#REF!</definedName>
    <definedName name="_A655600">!#REF!</definedName>
    <definedName name="_a65631">!#REF!</definedName>
    <definedName name="_A65658">#REF!</definedName>
    <definedName name="_A65800">#REF!</definedName>
    <definedName name="_A66000">#REF!</definedName>
    <definedName name="_A99999">#REF!</definedName>
    <definedName name="_aa1">!#REF!</definedName>
    <definedName name="_aaa1">!#REF!</definedName>
    <definedName name="_aac178">#REF!</definedName>
    <definedName name="_AAS1">!#REF!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cs1">#REF!</definedName>
    <definedName name="_Acs2">#REF!</definedName>
    <definedName name="_AGG10">!#REF!</definedName>
    <definedName name="_AGG10_1">"#REF!"</definedName>
    <definedName name="_AGG10_12">"$#REF!.#REF!#REF!"</definedName>
    <definedName name="_AGG10_24">NA()</definedName>
    <definedName name="_AGG10_25">NA()</definedName>
    <definedName name="_AGG10_26">NA()</definedName>
    <definedName name="_AGG10_7">"#REF!"</definedName>
    <definedName name="_AGG10_8">"#REF!"</definedName>
    <definedName name="_Agg12">NA()</definedName>
    <definedName name="_Agg12_1">"#REF!"</definedName>
    <definedName name="_Agg12_12">"$#REF!.#REF!#REF!"</definedName>
    <definedName name="_Agg12_7">"#REF!"</definedName>
    <definedName name="_Agg12_8">"#REF!"</definedName>
    <definedName name="_Agg20">NA()</definedName>
    <definedName name="_Agg20_1">"#REF!"</definedName>
    <definedName name="_Agg20_12">"$#REF!.#REF!#REF!"</definedName>
    <definedName name="_Agg20_7">"#REF!"</definedName>
    <definedName name="_Agg20_8">"#REF!"</definedName>
    <definedName name="_Agg40">NA()</definedName>
    <definedName name="_Agg40_1">"#REF!"</definedName>
    <definedName name="_Agg40_12">"$#REF!.#REF!#REF!"</definedName>
    <definedName name="_Agg6">NA()</definedName>
    <definedName name="_Agg6_1">"#REF!"</definedName>
    <definedName name="_Agg6_12">"$#REF!.#REF!#REF!"</definedName>
    <definedName name="_ang1">!#REF!</definedName>
    <definedName name="_aoc1">#REF!</definedName>
    <definedName name="_aoc10">#N/A</definedName>
    <definedName name="_aoc11">#REF!</definedName>
    <definedName name="_aoc2">#REF!</definedName>
    <definedName name="_aoc3">#REF!</definedName>
    <definedName name="_aoc4">#REF!</definedName>
    <definedName name="_aoc7">#REF!</definedName>
    <definedName name="_aoc8">#REF!</definedName>
    <definedName name="_aoc9">#REF!</definedName>
    <definedName name="_Ast1">!#REF!</definedName>
    <definedName name="_Ast2">!#REF!</definedName>
    <definedName name="_AWM10">!#REF!</definedName>
    <definedName name="_AWM40">!#REF!</definedName>
    <definedName name="_AWM6">!#REF!</definedName>
    <definedName name="_AXX1">!#REF!</definedName>
    <definedName name="_axx2">!#REF!</definedName>
    <definedName name="_axx3">!#REF!</definedName>
    <definedName name="_axx4">!#REF!</definedName>
    <definedName name="_b1">!#REF!</definedName>
    <definedName name="_B100000">!#REF!</definedName>
    <definedName name="_b111121">#REF!</definedName>
    <definedName name="_B5">#REF!</definedName>
    <definedName name="_B65999">!#REF!</definedName>
    <definedName name="_B66000">!#REF!</definedName>
    <definedName name="_BBS1">!#REF!</definedName>
    <definedName name="_Bcw1">!#REF!</definedName>
    <definedName name="_Bhh1">#REF!</definedName>
    <definedName name="_Bhw1">#REF!</definedName>
    <definedName name="_bit3040">NA()</definedName>
    <definedName name="_bit3040_1">"#REF!"</definedName>
    <definedName name="_bit3040_12">"$#REF!.#REF!#REF!"</definedName>
    <definedName name="_BIT6070">NA()</definedName>
    <definedName name="_BIT6070_1">"#REF!"</definedName>
    <definedName name="_BIT6070_12">"$#REF!.#REF!#REF!"</definedName>
    <definedName name="_bit8525">NA()</definedName>
    <definedName name="_bit8525_1">"#REF!"</definedName>
    <definedName name="_bit8525_12">"$#REF!.#REF!#REF!"</definedName>
    <definedName name="_bitumen6070">#REF!</definedName>
    <definedName name="_bo3">#REF!</definedName>
    <definedName name="_bol1">!#REF!</definedName>
    <definedName name="_BOQ1">!#REF!</definedName>
    <definedName name="_brt1">#REF!</definedName>
    <definedName name="_brt2">#REF!</definedName>
    <definedName name="_C">!#REF!</definedName>
    <definedName name="_C___0">!#REF!</definedName>
    <definedName name="_C___13">!#REF!</definedName>
    <definedName name="_CAN1">#REF!</definedName>
    <definedName name="_CAN10">#REF!</definedName>
    <definedName name="_CAN11">#REF!</definedName>
    <definedName name="_CAN112">13.42</definedName>
    <definedName name="_CAN113">12.98</definedName>
    <definedName name="_CAN117">12.7</definedName>
    <definedName name="_CAN118">13.27</definedName>
    <definedName name="_CAN12">#REF!</definedName>
    <definedName name="_CAN120">11.72</definedName>
    <definedName name="_CAN13">#REF!</definedName>
    <definedName name="_CAN14">#REF!</definedName>
    <definedName name="_CAN15">#REF!</definedName>
    <definedName name="_CAN16">#REF!</definedName>
    <definedName name="_CAN17">#REF!</definedName>
    <definedName name="_CAN18">#REF!</definedName>
    <definedName name="_CAN19">#REF!</definedName>
    <definedName name="_CAN2">#REF!</definedName>
    <definedName name="_CAN20">#REF!</definedName>
    <definedName name="_CAN21">#REF!</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#REF!</definedName>
    <definedName name="_CAN220">11.09</definedName>
    <definedName name="_CAN221">11.25</definedName>
    <definedName name="_CAN222">10.17</definedName>
    <definedName name="_CAN223">9.89</definedName>
    <definedName name="_CAN23">#REF!</definedName>
    <definedName name="_CAN230">10.79</definedName>
    <definedName name="_CAN24">#REF!</definedName>
    <definedName name="_CAN25">#REF!</definedName>
    <definedName name="_CAN26">#REF!</definedName>
    <definedName name="_CAN27">#REF!</definedName>
    <definedName name="_CAN28">#REF!</definedName>
    <definedName name="_CAN3">#REF!</definedName>
    <definedName name="_CAN30">#REF!</definedName>
    <definedName name="_CAN32">#REF!</definedName>
    <definedName name="_CAN33">#REF!</definedName>
    <definedName name="_CAN34">#REF!</definedName>
    <definedName name="_CAN36">#REF!</definedName>
    <definedName name="_CAN37">#REF!</definedName>
    <definedName name="_CAN38">#REF!</definedName>
    <definedName name="_CAN39">#REF!</definedName>
    <definedName name="_CAN4">#REF!</definedName>
    <definedName name="_CAN40">#REF!</definedName>
    <definedName name="_CAN42">#REF!</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#REF!</definedName>
    <definedName name="_can430">40.73</definedName>
    <definedName name="_can431">42.52</definedName>
    <definedName name="_can432">42.53</definedName>
    <definedName name="_can433">43.69</definedName>
    <definedName name="_can434">40.43</definedName>
    <definedName name="_can435">43.3</definedName>
    <definedName name="_CAN45">#REF!</definedName>
    <definedName name="_CAN458">#REF!</definedName>
    <definedName name="_CAN46">#REF!</definedName>
    <definedName name="_CAN48">#REF!</definedName>
    <definedName name="_CAN486">#REF!</definedName>
    <definedName name="_CAN487">#REF!</definedName>
    <definedName name="_CAN488">#REF!</definedName>
    <definedName name="_CAN489">#REF!</definedName>
    <definedName name="_CAN49">#REF!</definedName>
    <definedName name="_CAN490">#REF!</definedName>
    <definedName name="_CAN491">#REF!</definedName>
    <definedName name="_CAN492">#REF!</definedName>
    <definedName name="_CAN493">#REF!</definedName>
    <definedName name="_CAN494">#REF!</definedName>
    <definedName name="_CAN495">#REF!</definedName>
    <definedName name="_CAN496">#REF!</definedName>
    <definedName name="_CAN497">#REF!</definedName>
    <definedName name="_CAN498">#REF!</definedName>
    <definedName name="_CAN499">#REF!</definedName>
    <definedName name="_CAN5">#REF!</definedName>
    <definedName name="_CAN50">#REF!</definedName>
    <definedName name="_CAN500">#REF!</definedName>
    <definedName name="_CAN51">#REF!</definedName>
    <definedName name="_CAN52">#REF!</definedName>
    <definedName name="_CAN53">#REF!</definedName>
    <definedName name="_CAN54">#REF!</definedName>
    <definedName name="_CAN55">#REF!</definedName>
    <definedName name="_CAN6">#REF!</definedName>
    <definedName name="_CAN7">#REF!</definedName>
    <definedName name="_CAN8">#REF!</definedName>
    <definedName name="_CAN9">#REF!</definedName>
    <definedName name="_cat12" localSheetId="2" hidden="1">{#N/A,#N/A,TRUE,"Front";#N/A,#N/A,TRUE,"Simple Letter";#N/A,#N/A,TRUE,"Inside";#N/A,#N/A,TRUE,"Contents";#N/A,#N/A,TRUE,"Basis";#N/A,#N/A,TRUE,"Inclusions";#N/A,#N/A,TRUE,"Exclusions";#N/A,#N/A,TRUE,"Areas";#N/A,#N/A,TRUE,"Summary";#N/A,#N/A,TRUE,"Detail"}</definedName>
    <definedName name="_cat12" localSheetId="1" hidden="1">{#N/A,#N/A,TRUE,"Front";#N/A,#N/A,TRUE,"Simple Letter";#N/A,#N/A,TRUE,"Inside";#N/A,#N/A,TRUE,"Contents";#N/A,#N/A,TRUE,"Basis";#N/A,#N/A,TRUE,"Inclusions";#N/A,#N/A,TRUE,"Exclusions";#N/A,#N/A,TRUE,"Areas";#N/A,#N/A,TRUE,"Summary";#N/A,#N/A,TRUE,"Detail"}</definedName>
    <definedName name="_cat12" localSheetId="9" hidden="1">{#N/A,#N/A,TRUE,"Front";#N/A,#N/A,TRUE,"Simple Letter";#N/A,#N/A,TRUE,"Inside";#N/A,#N/A,TRUE,"Contents";#N/A,#N/A,TRUE,"Basis";#N/A,#N/A,TRUE,"Inclusions";#N/A,#N/A,TRUE,"Exclusions";#N/A,#N/A,TRUE,"Areas";#N/A,#N/A,TRUE,"Summary";#N/A,#N/A,TRUE,"Detail"}</definedName>
    <definedName name="_cat12" hidden="1">{#N/A,#N/A,TRUE,"Front";#N/A,#N/A,TRUE,"Simple Letter";#N/A,#N/A,TRUE,"Inside";#N/A,#N/A,TRUE,"Contents";#N/A,#N/A,TRUE,"Basis";#N/A,#N/A,TRUE,"Inclusions";#N/A,#N/A,TRUE,"Exclusions";#N/A,#N/A,TRUE,"Areas";#N/A,#N/A,TRUE,"Summary";#N/A,#N/A,TRUE,"Detail"}</definedName>
    <definedName name="_cat123" localSheetId="2">City&amp;" "&amp;State</definedName>
    <definedName name="_cat123" localSheetId="1">City&amp;" "&amp;State</definedName>
    <definedName name="_cat123" localSheetId="9">City&amp;" "&amp;State</definedName>
    <definedName name="_cat123">City&amp;" "&amp;State</definedName>
    <definedName name="_CCS1">!#REF!</definedName>
    <definedName name="_CDG100">!#REF!</definedName>
    <definedName name="_CDG250">!#REF!</definedName>
    <definedName name="_CDG50">!#REF!</definedName>
    <definedName name="_CDG500">!#REF!</definedName>
    <definedName name="_cem124">#REF!</definedName>
    <definedName name="_CEM53">!#REF!</definedName>
    <definedName name="_CGS2">#REF!</definedName>
    <definedName name="_cov1">!#REF!</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CRMB">#REF!</definedName>
    <definedName name="_CRMB55">#REF!</definedName>
    <definedName name="_CRN3">!#REF!</definedName>
    <definedName name="_CRN35">!#REF!</definedName>
    <definedName name="_CRN80">!#REF!</definedName>
    <definedName name="_d">!#REF!</definedName>
    <definedName name="_d1">!#REF!</definedName>
    <definedName name="_D100000">!#REF!</definedName>
    <definedName name="_D70000">!#REF!</definedName>
    <definedName name="_D80000">!#REF!</definedName>
    <definedName name="_D90000">!#REF!</definedName>
    <definedName name="_D99000">!#REF!</definedName>
    <definedName name="_D990000">!#REF!</definedName>
    <definedName name="_DAT3">#REF!</definedName>
    <definedName name="_DAT4">#REF!</definedName>
    <definedName name="_DAT5">#REF!</definedName>
    <definedName name="_DAT6">#REF!</definedName>
    <definedName name="_DAT7">#REF!</definedName>
    <definedName name="_DDS1">!#REF!</definedName>
    <definedName name="_dec05" localSheetId="2" hidden="1">{"'Sheet1'!$A$4386:$N$4591"}</definedName>
    <definedName name="_dec05" localSheetId="1" hidden="1">{"'Sheet1'!$A$4386:$N$4591"}</definedName>
    <definedName name="_dec05" localSheetId="9" hidden="1">{"'Sheet1'!$A$4386:$N$4591"}</definedName>
    <definedName name="_dec05" hidden="1">{"'Sheet1'!$A$4386:$N$4591"}</definedName>
    <definedName name="_dep123">!#REF!</definedName>
    <definedName name="_dep123_17">!#REF!</definedName>
    <definedName name="_DET1">NA()</definedName>
    <definedName name="_dim4">#REF!</definedName>
    <definedName name="_dls1">#REF!</definedName>
    <definedName name="_dls2">#REF!</definedName>
    <definedName name="_dms1">#REF!</definedName>
    <definedName name="_dms2">#REF!</definedName>
    <definedName name="_DOZ50">!#REF!</definedName>
    <definedName name="_DOZ80">!#REF!</definedName>
    <definedName name="_ECC1">!#REF!</definedName>
    <definedName name="_ECC2">!#REF!</definedName>
    <definedName name="_Emulsion">#REF!</definedName>
    <definedName name="_et3">#REF!</definedName>
    <definedName name="_exc1">#REF!</definedName>
    <definedName name="_exc11">#REF!</definedName>
    <definedName name="_exc2">#REF!</definedName>
    <definedName name="_EXC3">#REF!</definedName>
    <definedName name="_EXC4">#REF!</definedName>
    <definedName name="_f">!#REF!</definedName>
    <definedName name="_f1">!#REF!</definedName>
    <definedName name="_f329080">!#REF!</definedName>
    <definedName name="_FEL1">NA()</definedName>
    <definedName name="_Fill" hidden="1">#REF!</definedName>
    <definedName name="_Fill_1">!#REF!</definedName>
    <definedName name="_Fill_2">!#REF!</definedName>
    <definedName name="_xlnm._FilterDatabase" localSheetId="2" hidden="1">Abstract!$A$3:$G$82</definedName>
    <definedName name="_foo1">#REF!</definedName>
    <definedName name="_foo2">#REF!</definedName>
    <definedName name="_foo3">#REF!</definedName>
    <definedName name="_FOO4">#REF!</definedName>
    <definedName name="_g1">#REF!</definedName>
    <definedName name="_GEL1">NA()</definedName>
    <definedName name="_GEN100">!#REF!</definedName>
    <definedName name="_GEN125">NA()</definedName>
    <definedName name="_GEN125_1">"#REF!"</definedName>
    <definedName name="_GEN125_12">"$#REF!.#REF!#REF!"</definedName>
    <definedName name="_GEN125_7">"#REF!"</definedName>
    <definedName name="_GEN125_8">"#REF!"</definedName>
    <definedName name="_GEN250">NA()</definedName>
    <definedName name="_GEN250_1">"#REF!"</definedName>
    <definedName name="_GEN250_12">"$#REF!.#REF!#REF!"</definedName>
    <definedName name="_GEN250_7">"#REF!"</definedName>
    <definedName name="_GEN250_8">"#REF!"</definedName>
    <definedName name="_GEN325">!#REF!</definedName>
    <definedName name="_GEN380">!#REF!</definedName>
    <definedName name="_GEN63">NA()</definedName>
    <definedName name="_GEN63_1">"#REF!"</definedName>
    <definedName name="_GEN63_12">"$#REF!.#REF!#REF!"</definedName>
    <definedName name="_GEN63_7">"#REF!"</definedName>
    <definedName name="_GEN63_8">"#REF!"</definedName>
    <definedName name="_GSB1">!#REF!</definedName>
    <definedName name="_GSB2">!#REF!</definedName>
    <definedName name="_GSB3">!#REF!</definedName>
    <definedName name="_h">!#REF!</definedName>
    <definedName name="_HBG10">NA()</definedName>
    <definedName name="_HBG12">NA()</definedName>
    <definedName name="_HBG25">NA()</definedName>
    <definedName name="_HBG40">NA()</definedName>
    <definedName name="_HBG41">NA()</definedName>
    <definedName name="_HBG41_1">#N/A</definedName>
    <definedName name="_HBG41_12">NA()</definedName>
    <definedName name="_HBG41_4">#N/A</definedName>
    <definedName name="_HBG41_5">#N/A</definedName>
    <definedName name="_HBG41_6">#N/A</definedName>
    <definedName name="_HBG41_7">NA()</definedName>
    <definedName name="_HBG41_8">NA()</definedName>
    <definedName name="_HBG50">NA()</definedName>
    <definedName name="_HBG6">NA()</definedName>
    <definedName name="_hfi04">!#REF!</definedName>
    <definedName name="_hfi1">!#REF!</definedName>
    <definedName name="_hfi2">!#REF!</definedName>
    <definedName name="_HMP1">!#REF!</definedName>
    <definedName name="_HMP2">!#REF!</definedName>
    <definedName name="_HMP3">!#REF!</definedName>
    <definedName name="_HMP4">!#REF!</definedName>
    <definedName name="_hsd3">#REF!</definedName>
    <definedName name="_i">!#REF!</definedName>
    <definedName name="_I4">#REF!</definedName>
    <definedName name="_IDC2" localSheetId="2">City&amp;" "&amp;State</definedName>
    <definedName name="_IDC2" localSheetId="1">City&amp;" "&amp;State</definedName>
    <definedName name="_IDC2" localSheetId="9">City&amp;" "&amp;State</definedName>
    <definedName name="_IDC2">City&amp;" "&amp;State</definedName>
    <definedName name="_idc3" localSheetId="2">City&amp;" "&amp;State</definedName>
    <definedName name="_idc3" localSheetId="1">City&amp;" "&amp;State</definedName>
    <definedName name="_idc3" localSheetId="9">City&amp;" "&amp;State</definedName>
    <definedName name="_idc3">City&amp;" "&amp;State</definedName>
    <definedName name="_Ind1">#REF!</definedName>
    <definedName name="_Ind3">#REF!</definedName>
    <definedName name="_Ind4">#REF!</definedName>
    <definedName name="_ipc38">#REF!</definedName>
    <definedName name="_Iri1">!#REF!</definedName>
    <definedName name="_Iri2">!#REF!</definedName>
    <definedName name="_Iro1">!#REF!</definedName>
    <definedName name="_Iro2">!#REF!</definedName>
    <definedName name="_IV65537">#REF!</definedName>
    <definedName name="_j">!#REF!</definedName>
    <definedName name="_ja1">!#REF!</definedName>
    <definedName name="_ja3">!#REF!</definedName>
    <definedName name="_jj1">!#REF!</definedName>
    <definedName name="_jj300">#REF!</definedName>
    <definedName name="_k">!#REF!</definedName>
    <definedName name="_K03">!#REF!</definedName>
    <definedName name="_KC139">!#REF!</definedName>
    <definedName name="_Key1" hidden="1">#REF!</definedName>
    <definedName name="_Key2" hidden="1">#REF!</definedName>
    <definedName name="_Ki1">!#REF!</definedName>
    <definedName name="_Ki2">!#REF!</definedName>
    <definedName name="_l">!#REF!</definedName>
    <definedName name="_lb1">!#REF!</definedName>
    <definedName name="_lb2">!#REF!</definedName>
    <definedName name="_le1">#REF!</definedName>
    <definedName name="_le4">#REF!</definedName>
    <definedName name="_ll17">!#REF!</definedName>
    <definedName name="_ll17_1">"#REF!"</definedName>
    <definedName name="_ll17_12">"$#REF!.#REF!#REF!"</definedName>
    <definedName name="_ll17_7">"#REF!"</definedName>
    <definedName name="_ll17_8">"#REF!"</definedName>
    <definedName name="_loc1" localSheetId="2">City&amp;" "&amp;State</definedName>
    <definedName name="_loc1" localSheetId="1">City&amp;" "&amp;State</definedName>
    <definedName name="_loc1" localSheetId="9">City&amp;" "&amp;State</definedName>
    <definedName name="_loc1">City&amp;" "&amp;State</definedName>
    <definedName name="_LS1">!#REF!</definedName>
    <definedName name="_m">!#REF!</definedName>
    <definedName name="_m20">!#REF!</definedName>
    <definedName name="_m234">#REF!</definedName>
    <definedName name="_m35">!#REF!</definedName>
    <definedName name="_mac2">200</definedName>
    <definedName name="_MAN1">#REF!</definedName>
    <definedName name="_mas23" localSheetId="2">{"'Sheet1'!$A$4386:$N$4591"}</definedName>
    <definedName name="_mas23" localSheetId="1">{"'Sheet1'!$A$4386:$N$4591"}</definedName>
    <definedName name="_mas23" localSheetId="9">{"'Sheet1'!$A$4386:$N$4591"}</definedName>
    <definedName name="_mas23">{"'Sheet1'!$A$4386:$N$4591"}</definedName>
    <definedName name="_MG1">NA()</definedName>
    <definedName name="_mix10">4.5</definedName>
    <definedName name="_mix15">264/50</definedName>
    <definedName name="_MIX15150">#REF!</definedName>
    <definedName name="_MIX1540">#REF!</definedName>
    <definedName name="_MIX1580">#REF!</definedName>
    <definedName name="_MIX2">#REF!</definedName>
    <definedName name="_mix20">330/50</definedName>
    <definedName name="_MIX2020">#REF!</definedName>
    <definedName name="_MIX2040">#REF!</definedName>
    <definedName name="_MIX25">#REF!</definedName>
    <definedName name="_MIX2540">#REF!</definedName>
    <definedName name="_Mix255">#REF!</definedName>
    <definedName name="_mix30">360/50</definedName>
    <definedName name="_MIX35">#REF!</definedName>
    <definedName name="_mix40">450/50</definedName>
    <definedName name="_MIX45">#REF!</definedName>
    <definedName name="_mk">!#REF!</definedName>
    <definedName name="_mk2">!#REF!</definedName>
    <definedName name="_mm1">!#REF!</definedName>
    <definedName name="_mm2">!#REF!</definedName>
    <definedName name="_mm3">!#REF!</definedName>
    <definedName name="_mnk1">!#REF!</definedName>
    <definedName name="_MP1">#REF!</definedName>
    <definedName name="_MUR5">#REF!</definedName>
    <definedName name="_MUR8">#REF!</definedName>
    <definedName name="_Mzd1">NA()</definedName>
    <definedName name="_n12">!#REF!</definedName>
    <definedName name="_nbr1">#REF!</definedName>
    <definedName name="_nbr2">#REF!</definedName>
    <definedName name="_nm1">#REF!</definedName>
    <definedName name="_nm2">#REF!</definedName>
    <definedName name="_No1">!#REF!</definedName>
    <definedName name="_No2">!#REF!</definedName>
    <definedName name="_No3">!#REF!</definedName>
    <definedName name="_NO5">!#REF!</definedName>
    <definedName name="_NO7">!#REF!</definedName>
    <definedName name="_np3">#REF!</definedName>
    <definedName name="_obm1">#REF!</definedName>
    <definedName name="_obm2">#REF!</definedName>
    <definedName name="_obm3">#REF!</definedName>
    <definedName name="_obm4">#REF!</definedName>
    <definedName name="_Od1">#REF!</definedName>
    <definedName name="_Od3">#REF!</definedName>
    <definedName name="_Od4">#REF!</definedName>
    <definedName name="_OP2">NA()</definedName>
    <definedName name="_OPC43">!#REF!</definedName>
    <definedName name="_Order1" hidden="1">255</definedName>
    <definedName name="_Order2" hidden="1">0</definedName>
    <definedName name="_osf1">#REF!</definedName>
    <definedName name="_osf2">#REF!</definedName>
    <definedName name="_osf3">#REF!</definedName>
    <definedName name="_osf4">#REF!</definedName>
    <definedName name="_PB1">!#REF!</definedName>
    <definedName name="_pcc1">#REF!</definedName>
    <definedName name="_pcc2">#REF!</definedName>
    <definedName name="_pcc3">#REF!</definedName>
    <definedName name="_PCC4">#REF!</definedName>
    <definedName name="_pcc5">#REF!</definedName>
    <definedName name="_pd1">!#REF!</definedName>
    <definedName name="_pd1_17">!#REF!</definedName>
    <definedName name="_pd2">!#REF!</definedName>
    <definedName name="_pd2_17">!#REF!</definedName>
    <definedName name="_pdh1">#REF!</definedName>
    <definedName name="_pdh2">#REF!</definedName>
    <definedName name="_pdl1">#REF!</definedName>
    <definedName name="_pdl2">#REF!</definedName>
    <definedName name="_pdw1">#REF!</definedName>
    <definedName name="_pdw2">#REF!</definedName>
    <definedName name="_PKS489">#REF!</definedName>
    <definedName name="_plb1">#REF!</definedName>
    <definedName name="_plb2">#REF!</definedName>
    <definedName name="_plb3">#REF!</definedName>
    <definedName name="_plb4">#REF!</definedName>
    <definedName name="_PP1">!#REF!</definedName>
    <definedName name="_PP2">!#REF!</definedName>
    <definedName name="_PP3">!#REF!</definedName>
    <definedName name="_PPS1">!#REF!</definedName>
    <definedName name="_PPS2">!#REF!</definedName>
    <definedName name="_PPS3">!#REF!</definedName>
    <definedName name="_ptb1">!#REF!</definedName>
    <definedName name="_pvc100">#REF!</definedName>
    <definedName name="_qs12">#REF!</definedName>
    <definedName name="_qt1">#REF!</definedName>
    <definedName name="_qt10">#REF!</definedName>
    <definedName name="_qt2">#REF!</definedName>
    <definedName name="_qt3">#REF!</definedName>
    <definedName name="_qt4">#REF!</definedName>
    <definedName name="_qt5">#REF!</definedName>
    <definedName name="_qt6">#REF!</definedName>
    <definedName name="_qt7">#REF!</definedName>
    <definedName name="_qtm1">#REF!</definedName>
    <definedName name="_qtm2">#REF!</definedName>
    <definedName name="_qya3">!#REF!</definedName>
    <definedName name="_r">!#REF!</definedName>
    <definedName name="_Ra1">#REF!</definedName>
    <definedName name="_Ra2">#REF!</definedName>
    <definedName name="_Ra3">#REF!</definedName>
    <definedName name="_ra4">#REF!</definedName>
    <definedName name="_raj1">#REF!</definedName>
    <definedName name="_RAM12" localSheetId="1">'[4]beam-reinft-machine rm'!$N$319</definedName>
    <definedName name="_RAM12">#REF!</definedName>
    <definedName name="_rb70">#REF!</definedName>
    <definedName name="_Re1">!#REF!</definedName>
    <definedName name="_Regression_Out" hidden="1">#REF!</definedName>
    <definedName name="_Regression_X" hidden="1">#REF!</definedName>
    <definedName name="_Regression_Y" hidden="1">#REF!</definedName>
    <definedName name="_rf70">#REF!</definedName>
    <definedName name="_rim4">#REF!</definedName>
    <definedName name="_rm4">#REF!</definedName>
    <definedName name="_rns2">#REF!</definedName>
    <definedName name="_rns3">#REF!</definedName>
    <definedName name="_Rs1">!#REF!</definedName>
    <definedName name="_rt1233">!#REF!</definedName>
    <definedName name="_s">!#REF!</definedName>
    <definedName name="_S3">!#REF!</definedName>
    <definedName name="_sbm1">#REF!</definedName>
    <definedName name="_sbm2">#REF!</definedName>
    <definedName name="_sbm3">#REF!</definedName>
    <definedName name="_sbm4">#REF!</definedName>
    <definedName name="_sdb2">#REF!</definedName>
    <definedName name="_see2" localSheetId="1">[2]concrete!$B$124</definedName>
    <definedName name="_see2">#REF!</definedName>
    <definedName name="_SEE23" localSheetId="1">[3]concrete!$B$124</definedName>
    <definedName name="_SEE23">#REF!</definedName>
    <definedName name="_see44" localSheetId="1">[2]concrete!$B$124</definedName>
    <definedName name="_see44">#REF!</definedName>
    <definedName name="_sep3">#REF!</definedName>
    <definedName name="_ses2">#REF!</definedName>
    <definedName name="_ses3">#REF!</definedName>
    <definedName name="_ses4">#REF!</definedName>
    <definedName name="_sh1">90</definedName>
    <definedName name="_sh2">120</definedName>
    <definedName name="_sh3">150</definedName>
    <definedName name="_sh4">180</definedName>
    <definedName name="_SH5">!#REF!</definedName>
    <definedName name="_shr28">!#REF!</definedName>
    <definedName name="_shr56">!#REF!</definedName>
    <definedName name="_shr7">!#REF!</definedName>
    <definedName name="_Sort" hidden="1">#REF!</definedName>
    <definedName name="_srb1">#REF!</definedName>
    <definedName name="_srb2">#REF!</definedName>
    <definedName name="_SSC1" localSheetId="2">{"'Typical Costs Estimates'!$C$158:$H$161"}</definedName>
    <definedName name="_SSC1" localSheetId="1">{"'Typical Costs Estimates'!$C$158:$H$161"}</definedName>
    <definedName name="_SSC1" localSheetId="9">{"'Typical Costs Estimates'!$C$158:$H$161"}</definedName>
    <definedName name="_SSC1">{"'Typical Costs Estimates'!$C$158:$H$161"}</definedName>
    <definedName name="_ssf1">#REF!</definedName>
    <definedName name="_ssf2">#REF!</definedName>
    <definedName name="_ssf3">#REF!</definedName>
    <definedName name="_ssf4">#REF!</definedName>
    <definedName name="_st1">!#REF!</definedName>
    <definedName name="_st2">!#REF!</definedName>
    <definedName name="_st3">!#REF!</definedName>
    <definedName name="_st4">!#REF!</definedName>
    <definedName name="_st5">!#REF!</definedName>
    <definedName name="_sub20">!#REF!</definedName>
    <definedName name="_sum1">#N/A</definedName>
    <definedName name="_t">!#REF!</definedName>
    <definedName name="_tab1">!#REF!</definedName>
    <definedName name="_tab2">!#REF!</definedName>
    <definedName name="_TB2">#REF!</definedName>
    <definedName name="_TCS1">!#REF!</definedName>
    <definedName name="_te1">!#REF!</definedName>
    <definedName name="_tf1">#REF!</definedName>
    <definedName name="_tf1_17">#REF!</definedName>
    <definedName name="_tf2">#REF!</definedName>
    <definedName name="_tf2_17">#REF!</definedName>
    <definedName name="_tf3">#REF!</definedName>
    <definedName name="_tf3_17">#REF!</definedName>
    <definedName name="_tf4">#REF!</definedName>
    <definedName name="_tf4_17">#REF!</definedName>
    <definedName name="_tfd1">#REF!</definedName>
    <definedName name="_tfd1_17">#REF!</definedName>
    <definedName name="_tfd2">#REF!</definedName>
    <definedName name="_tfd2_17">#REF!</definedName>
    <definedName name="_tfd3">#REF!</definedName>
    <definedName name="_tfd3_17">#REF!</definedName>
    <definedName name="_tfd4">#REF!</definedName>
    <definedName name="_tfd4_17">#REF!</definedName>
    <definedName name="_thk1">#REF!</definedName>
    <definedName name="_thk2">#REF!</definedName>
    <definedName name="_TIP1">!#REF!</definedName>
    <definedName name="_TIP2">!#REF!</definedName>
    <definedName name="_TIP3">!#REF!</definedName>
    <definedName name="_tk11" localSheetId="1">[2]concrete!$N$18</definedName>
    <definedName name="_tk11">#REF!</definedName>
    <definedName name="_tk2" localSheetId="1">[2]concrete!$N$18</definedName>
    <definedName name="_tk2">#REF!</definedName>
    <definedName name="_tm1">#REF!</definedName>
    <definedName name="_tm2">#REF!</definedName>
    <definedName name="_TODAY" localSheetId="1">[5]MAIN!$E$2</definedName>
    <definedName name="_TODAY">#REF!</definedName>
    <definedName name="_tr1">#REF!</definedName>
    <definedName name="_tr1_17">#REF!</definedName>
    <definedName name="_tr1800">#REF!</definedName>
    <definedName name="_tr2">#REF!</definedName>
    <definedName name="_tr2_17">#REF!</definedName>
    <definedName name="_tr3">#REF!</definedName>
    <definedName name="_tr3_17">#REF!</definedName>
    <definedName name="_tr6001">#REF!</definedName>
    <definedName name="_tr900">#REF!</definedName>
    <definedName name="_trd1">#REF!</definedName>
    <definedName name="_trd1_17">#REF!</definedName>
    <definedName name="_trd2">#REF!</definedName>
    <definedName name="_trd2_17">#REF!</definedName>
    <definedName name="_trd3">#REF!</definedName>
    <definedName name="_trd3_17">#REF!</definedName>
    <definedName name="_ugt3">#REF!</definedName>
    <definedName name="_utl3">#REF!</definedName>
    <definedName name="_V1">#REF!</definedName>
    <definedName name="_V158263">!#REF!</definedName>
    <definedName name="_V2">#REF!</definedName>
    <definedName name="_V68263">!#REF!</definedName>
    <definedName name="_Vc2">#REF!</definedName>
    <definedName name="_Vr1">#REF!</definedName>
    <definedName name="_Vr2">#REF!</definedName>
    <definedName name="_Vu1">#REF!</definedName>
    <definedName name="_Vu2">#REF!</definedName>
    <definedName name="_wcg1">#REF!</definedName>
    <definedName name="_WD2">NA()</definedName>
    <definedName name="_wep4">#REF!</definedName>
    <definedName name="_x1">#REF!</definedName>
    <definedName name="A">!#REF!</definedName>
    <definedName name="a._Labour">!#REF!</definedName>
    <definedName name="a._Trimmer">#REF!</definedName>
    <definedName name="a._Trimmer_1">#REF!</definedName>
    <definedName name="a._Trimmer_2">#REF!</definedName>
    <definedName name="A.1">#REF!</definedName>
    <definedName name="A.2">#REF!</definedName>
    <definedName name="A.3">#REF!</definedName>
    <definedName name="A.3_17">#REF!</definedName>
    <definedName name="A.4">#REF!</definedName>
    <definedName name="A___0">!#REF!</definedName>
    <definedName name="a___13">!#REF!</definedName>
    <definedName name="a___Fixing_charges">!#REF!</definedName>
    <definedName name="a__Labour_charges_for_cutting_bending__welding_including_materials.">#REF!</definedName>
    <definedName name="a__Labour_charges_for_cutting_bending__welding_including_materials._1">#REF!</definedName>
    <definedName name="a__Labour_charges_for_cutting_bending__welding_including_materials._2">#REF!</definedName>
    <definedName name="a_1">"#REF!"</definedName>
    <definedName name="a_10">#REF!</definedName>
    <definedName name="a_10_16">#REF!</definedName>
    <definedName name="a_10_17">#REF!</definedName>
    <definedName name="a_10_9">#REF!</definedName>
    <definedName name="a_11">#REF!</definedName>
    <definedName name="a_11_16">#REF!</definedName>
    <definedName name="a_11_17">#REF!</definedName>
    <definedName name="a_11_9">#REF!</definedName>
    <definedName name="a_12">"$#REF!.#REF!#REF!"</definedName>
    <definedName name="a_12_16">#REF!</definedName>
    <definedName name="a_12_17">#REF!</definedName>
    <definedName name="a_12_9">#REF!</definedName>
    <definedName name="a_13">#REF!</definedName>
    <definedName name="a_13_16">#REF!</definedName>
    <definedName name="a_13_17">#REF!</definedName>
    <definedName name="a_13_9">#REF!</definedName>
    <definedName name="a_14">#REF!</definedName>
    <definedName name="a_14_16">#REF!</definedName>
    <definedName name="a_14_17">#REF!</definedName>
    <definedName name="a_14_9">#REF!</definedName>
    <definedName name="a_15">#REF!</definedName>
    <definedName name="a_15_16">#REF!</definedName>
    <definedName name="a_15_17">#REF!</definedName>
    <definedName name="a_15_9">#REF!</definedName>
    <definedName name="a_16">#REF!</definedName>
    <definedName name="a_17">#REF!</definedName>
    <definedName name="a_6">#REF!</definedName>
    <definedName name="a_6_9">#REF!</definedName>
    <definedName name="a_7">"#REF!"</definedName>
    <definedName name="A_7.1">!#REF!</definedName>
    <definedName name="a_7_16">#REF!</definedName>
    <definedName name="a_7_17">#REF!</definedName>
    <definedName name="a_7_9">#REF!</definedName>
    <definedName name="a_8">"#REF!"</definedName>
    <definedName name="a_8_16">#REF!</definedName>
    <definedName name="a_8_17">#REF!</definedName>
    <definedName name="a_8_9">#REF!</definedName>
    <definedName name="a_9">#REF!</definedName>
    <definedName name="a_9_1">#REF!</definedName>
    <definedName name="a_9_16">#REF!</definedName>
    <definedName name="a_9_17">#REF!</definedName>
    <definedName name="a_9_9">#REF!</definedName>
    <definedName name="A_Friction">#REF!</definedName>
    <definedName name="A0">!#REF!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a">#REF!</definedName>
    <definedName name="a1b">#REF!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 localSheetId="1">[6]Debit_RMC!#REF!</definedName>
    <definedName name="aaa">#REF!</definedName>
    <definedName name="AAA." localSheetId="2" hidden="1">{"'Sheet1'!$A$4386:$N$4591"}</definedName>
    <definedName name="AAA." localSheetId="1" hidden="1">{"'Sheet1'!$A$4386:$N$4591"}</definedName>
    <definedName name="AAA." localSheetId="9" hidden="1">{"'Sheet1'!$A$4386:$N$4591"}</definedName>
    <definedName name="AAA." hidden="1">{"'Sheet1'!$A$4386:$N$4591"}</definedName>
    <definedName name="aaaa">#REF!</definedName>
    <definedName name="aaaa_16">#REF!</definedName>
    <definedName name="aaaa_17">#REF!</definedName>
    <definedName name="aaaa_9">#REF!</definedName>
    <definedName name="aaaaa">!#REF!</definedName>
    <definedName name="aaaaaaaa">#REF!</definedName>
    <definedName name="aaaaaaaaa">!#REF!</definedName>
    <definedName name="aaaaaaaaaaaaaaa" localSheetId="2">{"'Bill No. 7'!$A$1:$G$32"}</definedName>
    <definedName name="aaaaaaaaaaaaaaa" localSheetId="1">{"'Bill No. 7'!$A$1:$G$32"}</definedName>
    <definedName name="aaaaaaaaaaaaaaa" localSheetId="9">{"'Bill No. 7'!$A$1:$G$32"}</definedName>
    <definedName name="aaaaaaaaaaaaaaa">{"'Bill No. 7'!$A$1:$G$32"}</definedName>
    <definedName name="AAS">#REF!</definedName>
    <definedName name="aAXX1">!#REF!</definedName>
    <definedName name="Ab">!#REF!</definedName>
    <definedName name="Abase">#REF!</definedName>
    <definedName name="abc">!#REF!</definedName>
    <definedName name="abc_1">!#REF!</definedName>
    <definedName name="abc_2">!#REF!</definedName>
    <definedName name="ABCD">#REF!</definedName>
    <definedName name="abg">!#REF!</definedName>
    <definedName name="Abs">!#REF!</definedName>
    <definedName name="Abs_Road" localSheetId="1">[7]Abs_Road!$P$5:$X$63</definedName>
    <definedName name="Abs_Road">#REF!</definedName>
    <definedName name="abst" localSheetId="2" hidden="1">{#N/A,#N/A,TRUE,"Front";#N/A,#N/A,TRUE,"Simple Letter";#N/A,#N/A,TRUE,"Inside";#N/A,#N/A,TRUE,"Contents";#N/A,#N/A,TRUE,"Basis";#N/A,#N/A,TRUE,"Inclusions";#N/A,#N/A,TRUE,"Exclusions";#N/A,#N/A,TRUE,"Areas";#N/A,#N/A,TRUE,"Summary";#N/A,#N/A,TRUE,"Detail"}</definedName>
    <definedName name="abst" localSheetId="1" hidden="1">{#N/A,#N/A,TRUE,"Front";#N/A,#N/A,TRUE,"Simple Letter";#N/A,#N/A,TRUE,"Inside";#N/A,#N/A,TRUE,"Contents";#N/A,#N/A,TRUE,"Basis";#N/A,#N/A,TRUE,"Inclusions";#N/A,#N/A,TRUE,"Exclusions";#N/A,#N/A,TRUE,"Areas";#N/A,#N/A,TRUE,"Summary";#N/A,#N/A,TRUE,"Detail"}</definedName>
    <definedName name="abst" localSheetId="9" hidden="1">{#N/A,#N/A,TRUE,"Front";#N/A,#N/A,TRUE,"Simple Letter";#N/A,#N/A,TRUE,"Inside";#N/A,#N/A,TRUE,"Contents";#N/A,#N/A,TRUE,"Basis";#N/A,#N/A,TRUE,"Inclusions";#N/A,#N/A,TRUE,"Exclusions";#N/A,#N/A,TRUE,"Areas";#N/A,#N/A,TRUE,"Summary";#N/A,#N/A,TRUE,"Detail"}</definedName>
    <definedName name="abst" hidden="1">{#N/A,#N/A,TRUE,"Front";#N/A,#N/A,TRUE,"Simple Letter";#N/A,#N/A,TRUE,"Inside";#N/A,#N/A,TRUE,"Contents";#N/A,#N/A,TRUE,"Basis";#N/A,#N/A,TRUE,"Inclusions";#N/A,#N/A,TRUE,"Exclusions";#N/A,#N/A,TRUE,"Areas";#N/A,#N/A,TRUE,"Summary";#N/A,#N/A,TRUE,"Detail"}</definedName>
    <definedName name="absth" localSheetId="2" hidden="1">{#N/A,#N/A,TRUE,"Front";#N/A,#N/A,TRUE,"Simple Letter";#N/A,#N/A,TRUE,"Inside";#N/A,#N/A,TRUE,"Contents";#N/A,#N/A,TRUE,"Basis";#N/A,#N/A,TRUE,"Inclusions";#N/A,#N/A,TRUE,"Exclusions";#N/A,#N/A,TRUE,"Areas";#N/A,#N/A,TRUE,"Summary";#N/A,#N/A,TRUE,"Detail"}</definedName>
    <definedName name="absth" localSheetId="1" hidden="1">{#N/A,#N/A,TRUE,"Front";#N/A,#N/A,TRUE,"Simple Letter";#N/A,#N/A,TRUE,"Inside";#N/A,#N/A,TRUE,"Contents";#N/A,#N/A,TRUE,"Basis";#N/A,#N/A,TRUE,"Inclusions";#N/A,#N/A,TRUE,"Exclusions";#N/A,#N/A,TRUE,"Areas";#N/A,#N/A,TRUE,"Summary";#N/A,#N/A,TRUE,"Detail"}</definedName>
    <definedName name="absth" localSheetId="9" hidden="1">{#N/A,#N/A,TRUE,"Front";#N/A,#N/A,TRUE,"Simple Letter";#N/A,#N/A,TRUE,"Inside";#N/A,#N/A,TRUE,"Contents";#N/A,#N/A,TRUE,"Basis";#N/A,#N/A,TRUE,"Inclusions";#N/A,#N/A,TRUE,"Exclusions";#N/A,#N/A,TRUE,"Areas";#N/A,#N/A,TRUE,"Summary";#N/A,#N/A,TRUE,"Detail"}</definedName>
    <definedName name="absth" hidden="1">{#N/A,#N/A,TRUE,"Front";#N/A,#N/A,TRUE,"Simple Letter";#N/A,#N/A,TRUE,"Inside";#N/A,#N/A,TRUE,"Contents";#N/A,#N/A,TRUE,"Basis";#N/A,#N/A,TRUE,"Inclusions";#N/A,#N/A,TRUE,"Exclusions";#N/A,#N/A,TRUE,"Areas";#N/A,#N/A,TRUE,"Summary";#N/A,#N/A,TRUE,"Detail"}</definedName>
    <definedName name="abstract">#REF!</definedName>
    <definedName name="abstract2">#REF!</definedName>
    <definedName name="Ac">!#REF!</definedName>
    <definedName name="AC170CM">#REF!</definedName>
    <definedName name="acable">!#REF!</definedName>
    <definedName name="acBridge">#REF!</definedName>
    <definedName name="acBridge_1">#REF!</definedName>
    <definedName name="acBridge_1_9">#REF!</definedName>
    <definedName name="acBridge_10">#REF!</definedName>
    <definedName name="acBridge_10_1">#REF!</definedName>
    <definedName name="acBridge_10_16">#REF!</definedName>
    <definedName name="acBridge_10_17">#REF!</definedName>
    <definedName name="acBridge_11">#REF!</definedName>
    <definedName name="acBridge_11_16">#REF!</definedName>
    <definedName name="acBridge_11_17">#REF!</definedName>
    <definedName name="acBridge_11_9">#REF!</definedName>
    <definedName name="acBridge_12">#REF!</definedName>
    <definedName name="acBridge_12_16">#REF!</definedName>
    <definedName name="acBridge_12_17">#REF!</definedName>
    <definedName name="acBridge_13">#REF!</definedName>
    <definedName name="acBridge_13_16">#REF!</definedName>
    <definedName name="acBridge_13_17">#REF!</definedName>
    <definedName name="acBridge_13_9">#REF!</definedName>
    <definedName name="acBridge_14">#REF!</definedName>
    <definedName name="acBridge_14_16">#REF!</definedName>
    <definedName name="acBridge_14_17">#REF!</definedName>
    <definedName name="acBridge_15">#REF!</definedName>
    <definedName name="acBridge_15_1">#REF!</definedName>
    <definedName name="acBridge_15_16">#REF!</definedName>
    <definedName name="acBridge_15_17">#REF!</definedName>
    <definedName name="acBridge_15_9">#REF!</definedName>
    <definedName name="acBridge_16">#REF!</definedName>
    <definedName name="acBridge_16_16">#REF!</definedName>
    <definedName name="acBridge_16_17">#REF!</definedName>
    <definedName name="acBridge_17">#REF!</definedName>
    <definedName name="acBridge_17_1">#REF!</definedName>
    <definedName name="acBridge_17_16">#REF!</definedName>
    <definedName name="acBridge_17_17">#REF!</definedName>
    <definedName name="acBridge_18">!#REF!</definedName>
    <definedName name="acBridge_18_16">#REF!</definedName>
    <definedName name="acBridge_18_17">#REF!</definedName>
    <definedName name="acBridge_19">!#REF!</definedName>
    <definedName name="acBridge_19_16">#REF!</definedName>
    <definedName name="acBridge_19_17">#REF!</definedName>
    <definedName name="acBridge_2">#REF!</definedName>
    <definedName name="acBridge_2_9">#REF!</definedName>
    <definedName name="acBridge_20">#REF!</definedName>
    <definedName name="acBridge_20_16">#REF!</definedName>
    <definedName name="acBridge_20_17">#REF!</definedName>
    <definedName name="acBridge_3">#REF!</definedName>
    <definedName name="acBridge_4">#REF!</definedName>
    <definedName name="acBridge_4_16">#REF!</definedName>
    <definedName name="acBridge_4_17">#REF!</definedName>
    <definedName name="acBridge_5">#REF!</definedName>
    <definedName name="acBridge_5_16">#REF!</definedName>
    <definedName name="acBridge_5_17">#REF!</definedName>
    <definedName name="acBridge_5_9">#REF!</definedName>
    <definedName name="acBridge_6">#REF!</definedName>
    <definedName name="acBridge_6_16">#REF!</definedName>
    <definedName name="acBridge_6_17">#REF!</definedName>
    <definedName name="acBridge_7">#REF!</definedName>
    <definedName name="acBridge_7_16">#REF!</definedName>
    <definedName name="acBridge_7_17">#REF!</definedName>
    <definedName name="acBridge_7_9">#REF!</definedName>
    <definedName name="acBridge_8">#REF!</definedName>
    <definedName name="acBridge_8_1">#REF!</definedName>
    <definedName name="acBridge_8_1_16">#REF!</definedName>
    <definedName name="acBridge_8_1_17">#REF!</definedName>
    <definedName name="acBridge_8_16">#REF!</definedName>
    <definedName name="acBridge_8_17">#REF!</definedName>
    <definedName name="acBridge_8_9">#REF!</definedName>
    <definedName name="acBridge_9">#REF!</definedName>
    <definedName name="acBridge_9_16">#REF!</definedName>
    <definedName name="acBridge_9_17">#REF!</definedName>
    <definedName name="acBridge_9_9">#REF!</definedName>
    <definedName name="AccessDatabase" hidden="1">"D:\MIS\TALLY  31.09.04 sep\AS PER TALLY 31.09.04.mdb"</definedName>
    <definedName name="ACL">#REF!</definedName>
    <definedName name="acv">#REF!</definedName>
    <definedName name="AD" localSheetId="2" hidden="1">{"'Sheet1'!$A$4386:$N$4591"}</definedName>
    <definedName name="AD" localSheetId="1" hidden="1">{"'Sheet1'!$A$4386:$N$4591"}</definedName>
    <definedName name="AD" localSheetId="9" hidden="1">{"'Sheet1'!$A$4386:$N$4591"}</definedName>
    <definedName name="AD" hidden="1">{"'Sheet1'!$A$4386:$N$4591"}</definedName>
    <definedName name="adaadfasfa">!#REF!</definedName>
    <definedName name="adagshdhj" localSheetId="2" hidden="1">{#N/A,#N/A,TRUE,"Front";#N/A,#N/A,TRUE,"Simple Letter";#N/A,#N/A,TRUE,"Inside";#N/A,#N/A,TRUE,"Contents";#N/A,#N/A,TRUE,"Basis";#N/A,#N/A,TRUE,"Inclusions";#N/A,#N/A,TRUE,"Exclusions";#N/A,#N/A,TRUE,"Areas";#N/A,#N/A,TRUE,"Summary";#N/A,#N/A,TRUE,"Detail"}</definedName>
    <definedName name="adagshdhj" localSheetId="1" hidden="1">{#N/A,#N/A,TRUE,"Front";#N/A,#N/A,TRUE,"Simple Letter";#N/A,#N/A,TRUE,"Inside";#N/A,#N/A,TRUE,"Contents";#N/A,#N/A,TRUE,"Basis";#N/A,#N/A,TRUE,"Inclusions";#N/A,#N/A,TRUE,"Exclusions";#N/A,#N/A,TRUE,"Areas";#N/A,#N/A,TRUE,"Summary";#N/A,#N/A,TRUE,"Detail"}</definedName>
    <definedName name="adagshdhj" localSheetId="9" hidden="1">{#N/A,#N/A,TRUE,"Front";#N/A,#N/A,TRUE,"Simple Letter";#N/A,#N/A,TRUE,"Inside";#N/A,#N/A,TRUE,"Contents";#N/A,#N/A,TRUE,"Basis";#N/A,#N/A,TRUE,"Inclusions";#N/A,#N/A,TRUE,"Exclusions";#N/A,#N/A,TRUE,"Areas";#N/A,#N/A,TRUE,"Summary";#N/A,#N/A,TRUE,"Detail"}</definedName>
    <definedName name="adagshdhj" hidden="1">{#N/A,#N/A,TRUE,"Front";#N/A,#N/A,TRUE,"Simple Letter";#N/A,#N/A,TRUE,"Inside";#N/A,#N/A,TRUE,"Contents";#N/A,#N/A,TRUE,"Basis";#N/A,#N/A,TRUE,"Inclusions";#N/A,#N/A,TRUE,"Exclusions";#N/A,#N/A,TRUE,"Areas";#N/A,#N/A,TRUE,"Summary";#N/A,#N/A,TRUE,"Detail"}</definedName>
    <definedName name="ADANGAMARBLE_FLRING">!#REF!</definedName>
    <definedName name="ADANGAMARBLE_FLRING_1">"#REF!"</definedName>
    <definedName name="ADANGAMARBLE_FLRING_12">"$#REF!.#REF!#REF!"</definedName>
    <definedName name="ADANGAMARBLE_FLRING_7">"#REF!"</definedName>
    <definedName name="ADANGAMARBLE_FLRING_8">"#REF!"</definedName>
    <definedName name="adarsh">!#REF!</definedName>
    <definedName name="adarsh_1">"#REF!"</definedName>
    <definedName name="adarsh_12">"$#REF!.#REF!#REF!"</definedName>
    <definedName name="adarsh_7">"#REF!"</definedName>
    <definedName name="adarsh_8">"#REF!"</definedName>
    <definedName name="add">NA()</definedName>
    <definedName name="add_1">#N/A</definedName>
    <definedName name="add_12">NA()</definedName>
    <definedName name="add_4">#N/A</definedName>
    <definedName name="add_5">#N/A</definedName>
    <definedName name="add_6">#N/A</definedName>
    <definedName name="add_7">NA()</definedName>
    <definedName name="add_8">NA()</definedName>
    <definedName name="ADDMAST">#N/A</definedName>
    <definedName name="Address">!#REF!</definedName>
    <definedName name="adf">!#REF!</definedName>
    <definedName name="adfafaf">!#REF!</definedName>
    <definedName name="ADFFG">!#REF!</definedName>
    <definedName name="ADFGFG">!#REF!</definedName>
    <definedName name="aditya" localSheetId="2" hidden="1">{#N/A,#N/A,TRUE,"Front";#N/A,#N/A,TRUE,"Simple Letter";#N/A,#N/A,TRUE,"Inside";#N/A,#N/A,TRUE,"Contents";#N/A,#N/A,TRUE,"Basis";#N/A,#N/A,TRUE,"Inclusions";#N/A,#N/A,TRUE,"Exclusions";#N/A,#N/A,TRUE,"Areas";#N/A,#N/A,TRUE,"Summary";#N/A,#N/A,TRUE,"Detail"}</definedName>
    <definedName name="aditya" localSheetId="1" hidden="1">{#N/A,#N/A,TRUE,"Front";#N/A,#N/A,TRUE,"Simple Letter";#N/A,#N/A,TRUE,"Inside";#N/A,#N/A,TRUE,"Contents";#N/A,#N/A,TRUE,"Basis";#N/A,#N/A,TRUE,"Inclusions";#N/A,#N/A,TRUE,"Exclusions";#N/A,#N/A,TRUE,"Areas";#N/A,#N/A,TRUE,"Summary";#N/A,#N/A,TRUE,"Detail"}</definedName>
    <definedName name="aditya" localSheetId="9" hidden="1">{#N/A,#N/A,TRUE,"Front";#N/A,#N/A,TRUE,"Simple Letter";#N/A,#N/A,TRUE,"Inside";#N/A,#N/A,TRUE,"Contents";#N/A,#N/A,TRUE,"Basis";#N/A,#N/A,TRUE,"Inclusions";#N/A,#N/A,TRUE,"Exclusions";#N/A,#N/A,TRUE,"Areas";#N/A,#N/A,TRUE,"Summary";#N/A,#N/A,TRUE,"Detail"}</definedName>
    <definedName name="aditya" hidden="1">{#N/A,#N/A,TRUE,"Front";#N/A,#N/A,TRUE,"Simple Letter";#N/A,#N/A,TRUE,"Inside";#N/A,#N/A,TRUE,"Contents";#N/A,#N/A,TRUE,"Basis";#N/A,#N/A,TRUE,"Inclusions";#N/A,#N/A,TRUE,"Exclusions";#N/A,#N/A,TRUE,"Areas";#N/A,#N/A,TRUE,"Summary";#N/A,#N/A,TRUE,"Detail"}</definedName>
    <definedName name="Admix">!#REF!</definedName>
    <definedName name="Admix_1">"#REF!"</definedName>
    <definedName name="Admix_24">NA()</definedName>
    <definedName name="Admix_7">NA()</definedName>
    <definedName name="Admix_8">"#REF!"</definedName>
    <definedName name="Admixture">NA()</definedName>
    <definedName name="Admixture_12">NA()</definedName>
    <definedName name="Admixture_7">NA()</definedName>
    <definedName name="Admixture_8">NA()</definedName>
    <definedName name="admn_off">#REF!</definedName>
    <definedName name="admn_site">#REF!</definedName>
    <definedName name="adrga">!#REF!</definedName>
    <definedName name="ads">!#REF!</definedName>
    <definedName name="adscr1">#REF!</definedName>
    <definedName name="adscrd1">#REF!</definedName>
    <definedName name="adss">#REF!</definedName>
    <definedName name="ADUMP">#REF!</definedName>
    <definedName name="AEA">#REF!</definedName>
    <definedName name="aertert">#REF!</definedName>
    <definedName name="aet">#REF!</definedName>
    <definedName name="aet4t">#REF!</definedName>
    <definedName name="aetga">!#REF!</definedName>
    <definedName name="aetq4t">!#REF!</definedName>
    <definedName name="aey">!#REF!</definedName>
    <definedName name="AEY45AY">#REF!</definedName>
    <definedName name="AEYA5Y">#REF!</definedName>
    <definedName name="aeyae">#REF!</definedName>
    <definedName name="aeyAEY">#REF!</definedName>
    <definedName name="AEYAY">#REF!</definedName>
    <definedName name="AEYRAY">#REF!</definedName>
    <definedName name="aeyrq">#REF!</definedName>
    <definedName name="aeyt">#REF!</definedName>
    <definedName name="AEYY">#REF!</definedName>
    <definedName name="af">#REF!</definedName>
    <definedName name="afaf">#REF!</definedName>
    <definedName name="afafassdcasdad">#N/A</definedName>
    <definedName name="afasf">!#REF!</definedName>
    <definedName name="afasfaf">#REF!</definedName>
    <definedName name="ag">#REF!</definedName>
    <definedName name="Ag___0">!#REF!</definedName>
    <definedName name="Ag___13">!#REF!</definedName>
    <definedName name="agea">#REF!</definedName>
    <definedName name="Agg">900</definedName>
    <definedName name="aggleadnh">#REF!</definedName>
    <definedName name="Aggr">800</definedName>
    <definedName name="aggr10">!#REF!</definedName>
    <definedName name="aggr10_1">"#REF!"</definedName>
    <definedName name="aggr10_12">"$#REF!.#REF!#REF!"</definedName>
    <definedName name="aggr10_14">#REF!</definedName>
    <definedName name="aggr10_15">#REF!</definedName>
    <definedName name="aggr10_16">#REF!</definedName>
    <definedName name="aggr10_17">#REF!</definedName>
    <definedName name="aggr10_7">"#REF!"</definedName>
    <definedName name="aggr10_8">"#REF!"</definedName>
    <definedName name="aggr11">!#REF!</definedName>
    <definedName name="aggr11_1">"#REF!"</definedName>
    <definedName name="aggr11_12">"$#REF!.#REF!#REF!"</definedName>
    <definedName name="aggr11_14">#REF!</definedName>
    <definedName name="aggr11_15">#REF!</definedName>
    <definedName name="aggr11_16">#REF!</definedName>
    <definedName name="aggr11_17">#REF!</definedName>
    <definedName name="aggr13">!#REF!</definedName>
    <definedName name="aggr13_1">"#REF!"</definedName>
    <definedName name="aggr13_12">"$#REF!.#REF!#REF!"</definedName>
    <definedName name="aggr13_14">#REF!</definedName>
    <definedName name="aggr13_15">#REF!</definedName>
    <definedName name="aggr13_16">#REF!</definedName>
    <definedName name="aggr13_17">#REF!</definedName>
    <definedName name="aggr2">!#REF!</definedName>
    <definedName name="aggr2.36">!#REF!</definedName>
    <definedName name="aggr2.36_1">"#REF!"</definedName>
    <definedName name="aggr2.36_12">"$#REF!.#REF!#REF!"</definedName>
    <definedName name="aggr2.36_14">#REF!</definedName>
    <definedName name="aggr2.36_15">#REF!</definedName>
    <definedName name="aggr2.36_16">#REF!</definedName>
    <definedName name="aggr2.36_17">#REF!</definedName>
    <definedName name="aggr2_1">"#REF!"</definedName>
    <definedName name="aggr2_12">"$#REF!.#REF!#REF!"</definedName>
    <definedName name="aggr2_14">#REF!</definedName>
    <definedName name="aggr2_15">#REF!</definedName>
    <definedName name="aggr2_16">#REF!</definedName>
    <definedName name="aggr2_17">#REF!</definedName>
    <definedName name="aggr20">!#REF!</definedName>
    <definedName name="aggr20_1">"#REF!"</definedName>
    <definedName name="aggr20_12">"$#REF!.#REF!#REF!"</definedName>
    <definedName name="aggr20_14">#REF!</definedName>
    <definedName name="aggr20_15">#REF!</definedName>
    <definedName name="aggr20_16">#REF!</definedName>
    <definedName name="aggr20_17">#REF!</definedName>
    <definedName name="aggr22">!#REF!</definedName>
    <definedName name="aggr22_1">"#REF!"</definedName>
    <definedName name="aggr22_12">"$#REF!.#REF!#REF!"</definedName>
    <definedName name="aggr22_14">#REF!</definedName>
    <definedName name="aggr22_15">#REF!</definedName>
    <definedName name="aggr22_16">#REF!</definedName>
    <definedName name="aggr22_17">#REF!</definedName>
    <definedName name="aggr26">!#REF!</definedName>
    <definedName name="aggr26_1">"#REF!"</definedName>
    <definedName name="aggr26_12">"$#REF!.#REF!#REF!"</definedName>
    <definedName name="aggr26_14">#REF!</definedName>
    <definedName name="aggr26_15">#REF!</definedName>
    <definedName name="aggr26_16">#REF!</definedName>
    <definedName name="aggr26_17">#REF!</definedName>
    <definedName name="aggr40">!#REF!</definedName>
    <definedName name="aggr40_1">"#REF!"</definedName>
    <definedName name="aggr40_12">"$#REF!.#REF!#REF!"</definedName>
    <definedName name="aggr40_14">#REF!</definedName>
    <definedName name="aggr40_15">#REF!</definedName>
    <definedName name="aggr40_16">#REF!</definedName>
    <definedName name="aggr40_17">#REF!</definedName>
    <definedName name="aggr53">!#REF!</definedName>
    <definedName name="aggr53_1">"#REF!"</definedName>
    <definedName name="aggr53_12">"$#REF!.#REF!#REF!"</definedName>
    <definedName name="aggr53_14">#REF!</definedName>
    <definedName name="aggr53_15">#REF!</definedName>
    <definedName name="aggr53_16">#REF!</definedName>
    <definedName name="aggr53_17">#REF!</definedName>
    <definedName name="aggr6">!#REF!</definedName>
    <definedName name="aggr6_1">"#REF!"</definedName>
    <definedName name="aggr6_12">"$#REF!.#REF!#REF!"</definedName>
    <definedName name="aggr6_14">#REF!</definedName>
    <definedName name="aggr6_15">#REF!</definedName>
    <definedName name="aggr6_16">#REF!</definedName>
    <definedName name="aggr6_17">#REF!</definedName>
    <definedName name="aggr63">!#REF!</definedName>
    <definedName name="aggr63_1">"#REF!"</definedName>
    <definedName name="aggr63_12">"$#REF!.#REF!#REF!"</definedName>
    <definedName name="aggr63_14">#REF!</definedName>
    <definedName name="aggr63_15">#REF!</definedName>
    <definedName name="aggr63_16">#REF!</definedName>
    <definedName name="aggr63_17">#REF!</definedName>
    <definedName name="Aggregate_10mm">!#REF!</definedName>
    <definedName name="Aggregate_20mm">!#REF!</definedName>
    <definedName name="Aggregate_6mm">!#REF!</definedName>
    <definedName name="Aggregate_GSB">!#REF!</definedName>
    <definedName name="Aggregate_SD">!#REF!</definedName>
    <definedName name="Aggregate_Total">!#REF!</definedName>
    <definedName name="AggregateBaseCourse">!#REF!</definedName>
    <definedName name="aggregates20mm">#REF!</definedName>
    <definedName name="aggrleadnh">#REF!</definedName>
    <definedName name="aggrnh">!#REF!</definedName>
    <definedName name="aggrwithleadnh">#REF!</definedName>
    <definedName name="Agr12mm">NA()</definedName>
    <definedName name="Agr12mm_12">NA()</definedName>
    <definedName name="Agr12mm_7">NA()</definedName>
    <definedName name="Agr12mm_8">NA()</definedName>
    <definedName name="Agr20mm">NA()</definedName>
    <definedName name="Agr20mm_12">NA()</definedName>
    <definedName name="Agr20mm_7">NA()</definedName>
    <definedName name="Agr20mm_8">NA()</definedName>
    <definedName name="Agr40mm">NA()</definedName>
    <definedName name="Agr40mm_12">NA()</definedName>
    <definedName name="Agr40mm_7">NA()</definedName>
    <definedName name="Agr40mm_8">NA()</definedName>
    <definedName name="Agr53mm" localSheetId="1">[8]INPUT!$I$27</definedName>
    <definedName name="Agr53mm">#REF!</definedName>
    <definedName name="Agr6mm" localSheetId="1">[8]INPUT!$I$31</definedName>
    <definedName name="Agr6mm">#REF!</definedName>
    <definedName name="agrP">!#REF!</definedName>
    <definedName name="agrr10">!#REF!</definedName>
    <definedName name="agrr10_1">"#REF!"</definedName>
    <definedName name="agrr10_12">"$#REF!.#REF!#REF!"</definedName>
    <definedName name="agrr10_14">#REF!</definedName>
    <definedName name="agrr10_15">#REF!</definedName>
    <definedName name="agrr10_16">#REF!</definedName>
    <definedName name="agrr10_17">#REF!</definedName>
    <definedName name="agrr10_7">"#REF!"</definedName>
    <definedName name="agrr10_8">"#REF!"</definedName>
    <definedName name="agrr63mm">!#REF!</definedName>
    <definedName name="agrr63mm_1">"#REF!"</definedName>
    <definedName name="agrr63mm_12">"$#REF!.#REF!#REF!"</definedName>
    <definedName name="agrr63mm_14">#REF!</definedName>
    <definedName name="agrr63mm_15">#REF!</definedName>
    <definedName name="agrr63mm_16">#REF!</definedName>
    <definedName name="agrr63mm_17">#REF!</definedName>
    <definedName name="agrr63mm_7">"#REF!"</definedName>
    <definedName name="agrr63mm_8">"#REF!"</definedName>
    <definedName name="AIRC">!#REF!</definedName>
    <definedName name="aiv">#REF!</definedName>
    <definedName name="aj17\">!#REF!</definedName>
    <definedName name="ajitha">#REF!</definedName>
    <definedName name="AKGOH">!#REF!</definedName>
    <definedName name="AKGOH_17">!#REF!</definedName>
    <definedName name="akhilesh">#REF!</definedName>
    <definedName name="AL_DOOR">!#REF!</definedName>
    <definedName name="AL_DOOR_1">"#REF!"</definedName>
    <definedName name="AL_DOOR_12">"$#REF!.#REF!#REF!"</definedName>
    <definedName name="AL_DOOR_7">"#REF!"</definedName>
    <definedName name="AL_DOOR_8">"#REF!"</definedName>
    <definedName name="AL_WINDOW">!#REF!</definedName>
    <definedName name="AL_WINDOW_1">"#REF!"</definedName>
    <definedName name="AL_WINDOW_12">"$#REF!.#REF!#REF!"</definedName>
    <definedName name="alam">#REF!</definedName>
    <definedName name="alfa">!#REF!</definedName>
    <definedName name="alfas">#REF!</definedName>
    <definedName name="all">!#REF!</definedName>
    <definedName name="all_1">"#REF!"</definedName>
    <definedName name="all_12">"$#REF!.#REF!#REF!"</definedName>
    <definedName name="Alpha">!#REF!</definedName>
    <definedName name="alpha1">!#REF!</definedName>
    <definedName name="alphas">!#REF!</definedName>
    <definedName name="Aluminium_Work">!#REF!</definedName>
    <definedName name="Aluminium_Work_17">!#REF!</definedName>
    <definedName name="Alw">!#REF!</definedName>
    <definedName name="alwarsump">!#REF!</definedName>
    <definedName name="am">#REF!</definedName>
    <definedName name="am_17">#REF!</definedName>
    <definedName name="AmbuRng">#REF!</definedName>
    <definedName name="Amount">#REF!</definedName>
    <definedName name="amritsar">#REF!</definedName>
    <definedName name="an">#REF!</definedName>
    <definedName name="Analysis">!#REF!</definedName>
    <definedName name="Analysis_17">!#REF!</definedName>
    <definedName name="Analysis_7">!#REF!</definedName>
    <definedName name="Analysis_7_17">!#REF!</definedName>
    <definedName name="Analysis_8">!#REF!</definedName>
    <definedName name="Analysis_8_17">!#REF!</definedName>
    <definedName name="Analysis_9">!#REF!</definedName>
    <definedName name="Analysis_9_17">!#REF!</definedName>
    <definedName name="ANALYSIS_OF_BENKELMAN_BEAM_DEFLECTION_DATA">#REF!</definedName>
    <definedName name="ANCHORbr">#REF!</definedName>
    <definedName name="and">!#REF!</definedName>
    <definedName name="ANG">#REF!</definedName>
    <definedName name="ang_">!#REF!</definedName>
    <definedName name="angle">0.20232</definedName>
    <definedName name="ankit">#REF!</definedName>
    <definedName name="ann">!#REF!</definedName>
    <definedName name="anne">!#REF!</definedName>
    <definedName name="annealing">!#REF!</definedName>
    <definedName name="annealing1">!#REF!</definedName>
    <definedName name="anscount" hidden="1">1</definedName>
    <definedName name="anscount1" hidden="1">1</definedName>
    <definedName name="anscount11" hidden="1">3</definedName>
    <definedName name="ANTITERMITE">!#REF!</definedName>
    <definedName name="ANTITERMITE_1">"#REF!"</definedName>
    <definedName name="ANTITERMITE_12">"$#REF!.#REF!#REF!"</definedName>
    <definedName name="aoc1_10">#REF!</definedName>
    <definedName name="aoc1_10_1">#REF!</definedName>
    <definedName name="aoc1_10_1_1">#REF!</definedName>
    <definedName name="aoc1_10_1_9">#REF!</definedName>
    <definedName name="aoc1_10_1_9_1">#REF!</definedName>
    <definedName name="aoc1_10_10">#REF!</definedName>
    <definedName name="aoc1_10_10_9">#REF!</definedName>
    <definedName name="aoc1_10_12">#REF!</definedName>
    <definedName name="aoc1_10_12_9">#REF!</definedName>
    <definedName name="aoc1_10_14">#REF!</definedName>
    <definedName name="aoc1_10_14_9">#REF!</definedName>
    <definedName name="aoc1_10_15">#REF!</definedName>
    <definedName name="aoc1_10_15_9">#REF!</definedName>
    <definedName name="aoc1_10_16">#REF!</definedName>
    <definedName name="aoc1_10_17">#REF!</definedName>
    <definedName name="aoc1_10_8">#REF!</definedName>
    <definedName name="aoc1_10_8_9">#REF!</definedName>
    <definedName name="aoc1_10_9">#REF!</definedName>
    <definedName name="aoc1_11">#REF!</definedName>
    <definedName name="aoc1_11_16">#REF!</definedName>
    <definedName name="aoc1_11_17">#REF!</definedName>
    <definedName name="aoc1_11_9">#REF!</definedName>
    <definedName name="aoc1_12">#REF!</definedName>
    <definedName name="aoc1_12_1">#REF!</definedName>
    <definedName name="aoc1_12_1_9">#REF!</definedName>
    <definedName name="aoc1_12_10">#REF!</definedName>
    <definedName name="aoc1_12_10_9">#REF!</definedName>
    <definedName name="aoc1_12_12">#REF!</definedName>
    <definedName name="aoc1_12_12_9">#REF!</definedName>
    <definedName name="aoc1_12_14">#REF!</definedName>
    <definedName name="aoc1_12_14_9">#REF!</definedName>
    <definedName name="aoc1_12_15">#REF!</definedName>
    <definedName name="aoc1_12_15_9">#REF!</definedName>
    <definedName name="aoc1_12_16">#REF!</definedName>
    <definedName name="aoc1_12_17">#REF!</definedName>
    <definedName name="aoc1_12_8">#REF!</definedName>
    <definedName name="aoc1_12_8_9">#REF!</definedName>
    <definedName name="aoc1_12_9">#REF!</definedName>
    <definedName name="aoc1_13">#REF!</definedName>
    <definedName name="aoc1_13_16">#REF!</definedName>
    <definedName name="aoc1_13_17">#REF!</definedName>
    <definedName name="aoc1_13_9">#REF!</definedName>
    <definedName name="aoc1_14_9">#REF!</definedName>
    <definedName name="aoc1_15_1">#REF!</definedName>
    <definedName name="aoc1_15_1_1">#REF!</definedName>
    <definedName name="aoc1_15_1_9">#REF!</definedName>
    <definedName name="aoc1_15_1_9_1">#REF!</definedName>
    <definedName name="aoc1_15_9">#REF!</definedName>
    <definedName name="aoc1_16">#REF!</definedName>
    <definedName name="aoc1_16_16">#REF!</definedName>
    <definedName name="aoc1_16_17">#REF!</definedName>
    <definedName name="aoc1_17">#REF!</definedName>
    <definedName name="aoc1_17_1">#REF!</definedName>
    <definedName name="aoc1_17_16">#REF!</definedName>
    <definedName name="aoc1_17_17">#REF!</definedName>
    <definedName name="aoc1_17_9">#REF!</definedName>
    <definedName name="aoc1_18">#REF!</definedName>
    <definedName name="aoc1_18_16">#REF!</definedName>
    <definedName name="aoc1_18_17">#REF!</definedName>
    <definedName name="aoc1_18_9">#REF!</definedName>
    <definedName name="aoc1_19">#REF!</definedName>
    <definedName name="aoc1_19_16">#REF!</definedName>
    <definedName name="aoc1_19_17">#REF!</definedName>
    <definedName name="aoc1_19_9">#REF!</definedName>
    <definedName name="aoc1_20">#REF!</definedName>
    <definedName name="aoc1_20_16">#REF!</definedName>
    <definedName name="aoc1_20_17">#REF!</definedName>
    <definedName name="aoc1_20_9">#REF!</definedName>
    <definedName name="aoc1_3">#REF!</definedName>
    <definedName name="aoc1_3_9">#REF!</definedName>
    <definedName name="aoc1_4">#REF!</definedName>
    <definedName name="aoc1_4_16">#REF!</definedName>
    <definedName name="aoc1_4_17">#REF!</definedName>
    <definedName name="aoc1_4_9">#REF!</definedName>
    <definedName name="aoc1_5">#REF!</definedName>
    <definedName name="aoc1_5_10">#REF!</definedName>
    <definedName name="aoc1_5_10_9">#REF!</definedName>
    <definedName name="aoc1_5_12">#REF!</definedName>
    <definedName name="aoc1_5_12_9">#REF!</definedName>
    <definedName name="aoc1_5_14">#REF!</definedName>
    <definedName name="aoc1_5_14_9">#REF!</definedName>
    <definedName name="aoc1_5_15">#REF!</definedName>
    <definedName name="aoc1_5_15_9">#REF!</definedName>
    <definedName name="aoc1_5_16">#REF!</definedName>
    <definedName name="aoc1_5_17">#REF!</definedName>
    <definedName name="aoc1_5_8">#REF!</definedName>
    <definedName name="aoc1_5_8_9">#REF!</definedName>
    <definedName name="aoc1_5_9">#REF!</definedName>
    <definedName name="aoc1_6">#REF!</definedName>
    <definedName name="aoc1_6_16">#REF!</definedName>
    <definedName name="aoc1_6_17">#REF!</definedName>
    <definedName name="aoc1_6_9">#REF!</definedName>
    <definedName name="aoc1_7">#REF!</definedName>
    <definedName name="aoc1_7_16">#REF!</definedName>
    <definedName name="aoc1_7_17">#REF!</definedName>
    <definedName name="aoc1_7_9">#REF!</definedName>
    <definedName name="aoc1_8">#REF!</definedName>
    <definedName name="aoc1_8_1">#REF!</definedName>
    <definedName name="aoc1_8_1_1">#REF!</definedName>
    <definedName name="aoc1_8_1_1_9">#REF!</definedName>
    <definedName name="aoc1_8_1_16">#REF!</definedName>
    <definedName name="aoc1_8_1_17">#REF!</definedName>
    <definedName name="aoc1_8_1_9">#REF!</definedName>
    <definedName name="aoc1_8_10">#REF!</definedName>
    <definedName name="aoc1_8_10_9">#REF!</definedName>
    <definedName name="aoc1_8_12">#REF!</definedName>
    <definedName name="aoc1_8_12_9">#REF!</definedName>
    <definedName name="aoc1_8_14">#REF!</definedName>
    <definedName name="aoc1_8_14_9">#REF!</definedName>
    <definedName name="aoc1_8_15">#REF!</definedName>
    <definedName name="aoc1_8_15_9">#REF!</definedName>
    <definedName name="aoc1_8_16">#REF!</definedName>
    <definedName name="aoc1_8_17">#REF!</definedName>
    <definedName name="aoc1_8_8">#REF!</definedName>
    <definedName name="aoc1_8_8_9">#REF!</definedName>
    <definedName name="aoc1_8_9">#REF!</definedName>
    <definedName name="aoc1_9">#REF!</definedName>
    <definedName name="aoc1_9_1">#REF!</definedName>
    <definedName name="aoc1_9_16">#REF!</definedName>
    <definedName name="aoc1_9_17">#REF!</definedName>
    <definedName name="aoc1_9_9">#REF!</definedName>
    <definedName name="aoc10_10">#REF!</definedName>
    <definedName name="aoc10_10_1">#REF!</definedName>
    <definedName name="aoc10_10_1_1">#REF!</definedName>
    <definedName name="aoc10_10_1_9">#REF!</definedName>
    <definedName name="aoc10_10_1_9_1">#REF!</definedName>
    <definedName name="aoc10_10_10">#REF!</definedName>
    <definedName name="aoc10_10_10_9">#REF!</definedName>
    <definedName name="aoc10_10_12">#REF!</definedName>
    <definedName name="aoc10_10_12_9">#REF!</definedName>
    <definedName name="aoc10_10_14">#REF!</definedName>
    <definedName name="aoc10_10_14_9">#REF!</definedName>
    <definedName name="aoc10_10_15">#REF!</definedName>
    <definedName name="aoc10_10_15_9">#REF!</definedName>
    <definedName name="aoc10_10_16">#REF!</definedName>
    <definedName name="aoc10_10_17">#REF!</definedName>
    <definedName name="aoc10_10_8">#REF!</definedName>
    <definedName name="aoc10_10_8_9">#REF!</definedName>
    <definedName name="aoc10_10_9">#REF!</definedName>
    <definedName name="aoc10_11">#REF!</definedName>
    <definedName name="aoc10_11_16">#REF!</definedName>
    <definedName name="aoc10_11_17">#REF!</definedName>
    <definedName name="aoc10_11_9">#REF!</definedName>
    <definedName name="aoc10_12">#REF!</definedName>
    <definedName name="aoc10_12_1">#REF!</definedName>
    <definedName name="aoc10_12_1_9">#REF!</definedName>
    <definedName name="aoc10_12_10">#REF!</definedName>
    <definedName name="aoc10_12_10_9">#REF!</definedName>
    <definedName name="aoc10_12_12">#REF!</definedName>
    <definedName name="aoc10_12_12_9">#REF!</definedName>
    <definedName name="aoc10_12_14">#REF!</definedName>
    <definedName name="aoc10_12_14_9">#REF!</definedName>
    <definedName name="aoc10_12_15">#REF!</definedName>
    <definedName name="aoc10_12_15_9">#REF!</definedName>
    <definedName name="aoc10_12_16">#REF!</definedName>
    <definedName name="aoc10_12_17">#REF!</definedName>
    <definedName name="aoc10_12_8">#REF!</definedName>
    <definedName name="aoc10_12_8_9">#REF!</definedName>
    <definedName name="aoc10_12_9">#REF!</definedName>
    <definedName name="aoc10_13">#REF!</definedName>
    <definedName name="aoc10_13_16">#REF!</definedName>
    <definedName name="aoc10_13_17">#REF!</definedName>
    <definedName name="aoc10_13_9">#REF!</definedName>
    <definedName name="aoc10_14_9">#REF!</definedName>
    <definedName name="aoc10_15_1">#REF!</definedName>
    <definedName name="aoc10_15_1_1">#REF!</definedName>
    <definedName name="aoc10_15_1_9">#REF!</definedName>
    <definedName name="aoc10_15_1_9_1">#REF!</definedName>
    <definedName name="aoc10_15_9">#REF!</definedName>
    <definedName name="aoc10_16">#REF!</definedName>
    <definedName name="aoc10_16_16">#REF!</definedName>
    <definedName name="aoc10_16_17">#REF!</definedName>
    <definedName name="aoc10_17">#REF!</definedName>
    <definedName name="aoc10_17_1">#REF!</definedName>
    <definedName name="aoc10_17_16">#REF!</definedName>
    <definedName name="aoc10_17_17">#REF!</definedName>
    <definedName name="aoc10_17_9">#REF!</definedName>
    <definedName name="aoc10_18">#REF!</definedName>
    <definedName name="aoc10_18_16">#REF!</definedName>
    <definedName name="aoc10_18_17">#REF!</definedName>
    <definedName name="aoc10_18_9">#REF!</definedName>
    <definedName name="aoc10_19">#REF!</definedName>
    <definedName name="aoc10_19_16">#REF!</definedName>
    <definedName name="aoc10_19_17">#REF!</definedName>
    <definedName name="aoc10_19_9">#REF!</definedName>
    <definedName name="aoc10_20">#REF!</definedName>
    <definedName name="aoc10_20_16">#REF!</definedName>
    <definedName name="aoc10_20_17">#REF!</definedName>
    <definedName name="aoc10_20_9">#REF!</definedName>
    <definedName name="aoc10_3">#REF!</definedName>
    <definedName name="aoc10_3_9">#REF!</definedName>
    <definedName name="aoc10_4">#REF!</definedName>
    <definedName name="aoc10_4_16">#REF!</definedName>
    <definedName name="aoc10_4_17">#REF!</definedName>
    <definedName name="aoc10_4_9">#REF!</definedName>
    <definedName name="aoc10_5">#REF!</definedName>
    <definedName name="aoc10_5_10">#REF!</definedName>
    <definedName name="aoc10_5_10_9">#REF!</definedName>
    <definedName name="aoc10_5_12">#REF!</definedName>
    <definedName name="aoc10_5_12_9">#REF!</definedName>
    <definedName name="aoc10_5_14">#REF!</definedName>
    <definedName name="aoc10_5_14_9">#REF!</definedName>
    <definedName name="aoc10_5_15">#REF!</definedName>
    <definedName name="aoc10_5_15_9">#REF!</definedName>
    <definedName name="aoc10_5_16">#REF!</definedName>
    <definedName name="aoc10_5_17">#REF!</definedName>
    <definedName name="aoc10_5_8">#REF!</definedName>
    <definedName name="aoc10_5_8_9">#REF!</definedName>
    <definedName name="aoc10_5_9">#REF!</definedName>
    <definedName name="aoc10_6">#REF!</definedName>
    <definedName name="aoc10_6_16">#REF!</definedName>
    <definedName name="aoc10_6_17">#REF!</definedName>
    <definedName name="aoc10_6_9">#REF!</definedName>
    <definedName name="aoc10_7">#REF!</definedName>
    <definedName name="aoc10_7_16">#REF!</definedName>
    <definedName name="aoc10_7_17">#REF!</definedName>
    <definedName name="aoc10_7_9">#REF!</definedName>
    <definedName name="aoc10_8">#REF!</definedName>
    <definedName name="aoc10_8_1">#REF!</definedName>
    <definedName name="aoc10_8_1_1">#REF!</definedName>
    <definedName name="aoc10_8_1_1_9">#REF!</definedName>
    <definedName name="aoc10_8_1_16">#REF!</definedName>
    <definedName name="aoc10_8_1_17">#REF!</definedName>
    <definedName name="aoc10_8_1_9">#REF!</definedName>
    <definedName name="aoc10_8_10">#REF!</definedName>
    <definedName name="aoc10_8_10_9">#REF!</definedName>
    <definedName name="aoc10_8_12">#REF!</definedName>
    <definedName name="aoc10_8_12_9">#REF!</definedName>
    <definedName name="aoc10_8_14">#REF!</definedName>
    <definedName name="aoc10_8_14_9">#REF!</definedName>
    <definedName name="aoc10_8_15">#REF!</definedName>
    <definedName name="aoc10_8_15_9">#REF!</definedName>
    <definedName name="aoc10_8_16">#REF!</definedName>
    <definedName name="aoc10_8_17">#REF!</definedName>
    <definedName name="aoc10_8_8">#REF!</definedName>
    <definedName name="aoc10_8_8_9">#REF!</definedName>
    <definedName name="aoc10_8_9">#REF!</definedName>
    <definedName name="aoc10_9">#REF!</definedName>
    <definedName name="aoc10_9_1">#REF!</definedName>
    <definedName name="aoc10_9_16">#REF!</definedName>
    <definedName name="aoc10_9_17">#REF!</definedName>
    <definedName name="aoc10_9_9">#REF!</definedName>
    <definedName name="aoc11_1">#REF!</definedName>
    <definedName name="aoc11_1_9">#REF!</definedName>
    <definedName name="aoc11_10">#REF!</definedName>
    <definedName name="aoc11_10_1">#REF!</definedName>
    <definedName name="aoc11_10_16">#REF!</definedName>
    <definedName name="aoc11_10_17">#REF!</definedName>
    <definedName name="aoc11_11">#REF!</definedName>
    <definedName name="aoc11_11_16">#REF!</definedName>
    <definedName name="aoc11_11_17">#REF!</definedName>
    <definedName name="aoc11_11_9">#REF!</definedName>
    <definedName name="aoc11_12">#REF!</definedName>
    <definedName name="aoc11_12_16">#REF!</definedName>
    <definedName name="aoc11_12_17">#REF!</definedName>
    <definedName name="aoc11_13">#REF!</definedName>
    <definedName name="aoc11_13_16">#REF!</definedName>
    <definedName name="aoc11_13_17">#REF!</definedName>
    <definedName name="aoc11_13_9">#REF!</definedName>
    <definedName name="aoc11_14">#REF!</definedName>
    <definedName name="aoc11_14_16">#REF!</definedName>
    <definedName name="aoc11_14_17">#REF!</definedName>
    <definedName name="aoc11_15">#REF!</definedName>
    <definedName name="aoc11_15_1">#REF!</definedName>
    <definedName name="aoc11_15_16">#REF!</definedName>
    <definedName name="aoc11_15_17">#REF!</definedName>
    <definedName name="aoc11_15_9">#REF!</definedName>
    <definedName name="aoc11_16">#REF!</definedName>
    <definedName name="aoc11_16_16">#REF!</definedName>
    <definedName name="aoc11_16_17">#REF!</definedName>
    <definedName name="aoc11_17">#REF!</definedName>
    <definedName name="aoc11_17_1">#REF!</definedName>
    <definedName name="aoc11_17_16">#REF!</definedName>
    <definedName name="aoc11_17_17">#REF!</definedName>
    <definedName name="aoc11_18">!#REF!</definedName>
    <definedName name="aoc11_18_16">#REF!</definedName>
    <definedName name="aoc11_18_17">#REF!</definedName>
    <definedName name="aoc11_19">!#REF!</definedName>
    <definedName name="aoc11_19_16">#REF!</definedName>
    <definedName name="aoc11_19_17">#REF!</definedName>
    <definedName name="aoc11_2">#REF!</definedName>
    <definedName name="aoc11_2_9">#REF!</definedName>
    <definedName name="aoc11_20">#REF!</definedName>
    <definedName name="aoc11_20_16">#REF!</definedName>
    <definedName name="aoc11_20_17">#REF!</definedName>
    <definedName name="aoc11_3">#REF!</definedName>
    <definedName name="aoc11_4">#REF!</definedName>
    <definedName name="aoc11_4_16">#REF!</definedName>
    <definedName name="aoc11_4_17">#REF!</definedName>
    <definedName name="aoc11_5">#REF!</definedName>
    <definedName name="aoc11_5_16">#REF!</definedName>
    <definedName name="aoc11_5_17">#REF!</definedName>
    <definedName name="aoc11_5_9">#REF!</definedName>
    <definedName name="aoc11_6">#REF!</definedName>
    <definedName name="aoc11_6_16">#REF!</definedName>
    <definedName name="aoc11_6_17">#REF!</definedName>
    <definedName name="aoc11_7">#REF!</definedName>
    <definedName name="aoc11_7_16">#REF!</definedName>
    <definedName name="aoc11_7_17">#REF!</definedName>
    <definedName name="aoc11_7_9">#REF!</definedName>
    <definedName name="aoc11_8">#REF!</definedName>
    <definedName name="aoc11_8_1">#REF!</definedName>
    <definedName name="aoc11_8_1_16">#REF!</definedName>
    <definedName name="aoc11_8_1_17">#REF!</definedName>
    <definedName name="aoc11_8_16">#REF!</definedName>
    <definedName name="aoc11_8_17">#REF!</definedName>
    <definedName name="aoc11_8_9">#REF!</definedName>
    <definedName name="aoc11_9">#REF!</definedName>
    <definedName name="aoc11_9_16">#REF!</definedName>
    <definedName name="aoc11_9_17">#REF!</definedName>
    <definedName name="aoc11_9_9">#REF!</definedName>
    <definedName name="aoc2_10_1">#REF!</definedName>
    <definedName name="aoc2_10_1_1">#REF!</definedName>
    <definedName name="aoc2_10_1_9">#REF!</definedName>
    <definedName name="aoc2_10_1_9_1">#REF!</definedName>
    <definedName name="aoc2_10_10">#REF!</definedName>
    <definedName name="aoc2_10_10_9">#REF!</definedName>
    <definedName name="aoc2_10_12">#REF!</definedName>
    <definedName name="aoc2_10_12_9">#REF!</definedName>
    <definedName name="aoc2_10_14">#REF!</definedName>
    <definedName name="aoc2_10_14_9">#REF!</definedName>
    <definedName name="aoc2_10_15">#REF!</definedName>
    <definedName name="aoc2_10_15_9">#REF!</definedName>
    <definedName name="aoc2_10_8">#REF!</definedName>
    <definedName name="aoc2_10_8_9">#REF!</definedName>
    <definedName name="aoc2_12">#REF!</definedName>
    <definedName name="aoc2_12_1">#REF!</definedName>
    <definedName name="aoc2_12_1_9">#REF!</definedName>
    <definedName name="aoc2_12_10">#REF!</definedName>
    <definedName name="aoc2_12_10_9">#REF!</definedName>
    <definedName name="aoc2_12_12">#REF!</definedName>
    <definedName name="aoc2_12_12_9">#REF!</definedName>
    <definedName name="aoc2_12_14">#REF!</definedName>
    <definedName name="aoc2_12_14_9">#REF!</definedName>
    <definedName name="aoc2_12_15">#REF!</definedName>
    <definedName name="aoc2_12_15_9">#REF!</definedName>
    <definedName name="aoc2_12_16">#REF!</definedName>
    <definedName name="aoc2_12_17">#REF!</definedName>
    <definedName name="aoc2_12_8">#REF!</definedName>
    <definedName name="aoc2_12_8_9">#REF!</definedName>
    <definedName name="aoc2_13">#REF!</definedName>
    <definedName name="aoc2_13_16">#REF!</definedName>
    <definedName name="aoc2_13_17">#REF!</definedName>
    <definedName name="aoc2_15_1_1">#REF!</definedName>
    <definedName name="aoc2_15_1_9_1">#REF!</definedName>
    <definedName name="aoc2_15_9">#REF!</definedName>
    <definedName name="aoc2_16">#REF!</definedName>
    <definedName name="aoc2_16_16">#REF!</definedName>
    <definedName name="aoc2_16_17">#REF!</definedName>
    <definedName name="aoc2_17">#REF!</definedName>
    <definedName name="aoc2_17_1">#REF!</definedName>
    <definedName name="aoc2_17_16">#REF!</definedName>
    <definedName name="aoc2_17_17">#REF!</definedName>
    <definedName name="aoc2_17_9">#REF!</definedName>
    <definedName name="aoc2_18">#REF!</definedName>
    <definedName name="aoc2_18_16">#REF!</definedName>
    <definedName name="aoc2_18_17">#REF!</definedName>
    <definedName name="aoc2_18_9">#REF!</definedName>
    <definedName name="aoc2_19">#REF!</definedName>
    <definedName name="aoc2_19_16">#REF!</definedName>
    <definedName name="aoc2_19_17">#REF!</definedName>
    <definedName name="aoc2_19_9">#REF!</definedName>
    <definedName name="aoc2_20">#REF!</definedName>
    <definedName name="aoc2_20_16">#REF!</definedName>
    <definedName name="aoc2_20_17">#REF!</definedName>
    <definedName name="aoc2_20_9">#REF!</definedName>
    <definedName name="aoc2_3">#REF!</definedName>
    <definedName name="aoc2_3_9">#REF!</definedName>
    <definedName name="aoc2_4">#REF!</definedName>
    <definedName name="aoc2_4_16">#REF!</definedName>
    <definedName name="aoc2_4_17">#REF!</definedName>
    <definedName name="aoc2_4_9">#REF!</definedName>
    <definedName name="aoc2_5">#REF!</definedName>
    <definedName name="aoc2_5_10">#REF!</definedName>
    <definedName name="aoc2_5_10_9">#REF!</definedName>
    <definedName name="aoc2_5_12">#REF!</definedName>
    <definedName name="aoc2_5_12_9">#REF!</definedName>
    <definedName name="aoc2_5_14">#REF!</definedName>
    <definedName name="aoc2_5_14_9">#REF!</definedName>
    <definedName name="aoc2_5_15">#REF!</definedName>
    <definedName name="aoc2_5_15_9">#REF!</definedName>
    <definedName name="aoc2_5_16">#REF!</definedName>
    <definedName name="aoc2_5_17">#REF!</definedName>
    <definedName name="aoc2_5_8">#REF!</definedName>
    <definedName name="aoc2_5_8_9">#REF!</definedName>
    <definedName name="aoc2_5_9">#REF!</definedName>
    <definedName name="aoc2_6">#REF!</definedName>
    <definedName name="aoc2_6_12">#REF!</definedName>
    <definedName name="aoc2_6_13">#REF!</definedName>
    <definedName name="aoc2_6_17">#REF!</definedName>
    <definedName name="aoc2_6_9">#REF!</definedName>
    <definedName name="aoc2_7_9">#REF!</definedName>
    <definedName name="aoc2_8">#REF!</definedName>
    <definedName name="aoc2_8_1">#REF!</definedName>
    <definedName name="aoc2_8_1_1">#REF!</definedName>
    <definedName name="aoc2_8_1_1_9">#REF!</definedName>
    <definedName name="aoc2_8_1_9">#REF!</definedName>
    <definedName name="aoc2_8_10">#REF!</definedName>
    <definedName name="aoc2_8_10_9">#REF!</definedName>
    <definedName name="aoc2_8_12">#REF!</definedName>
    <definedName name="aoc2_8_12_9">#REF!</definedName>
    <definedName name="aoc2_8_14">#REF!</definedName>
    <definedName name="aoc2_8_14_9">#REF!</definedName>
    <definedName name="aoc2_8_15">#REF!</definedName>
    <definedName name="aoc2_8_15_9">#REF!</definedName>
    <definedName name="aoc2_8_16">#REF!</definedName>
    <definedName name="aoc2_8_17">#REF!</definedName>
    <definedName name="aoc2_8_8">#REF!</definedName>
    <definedName name="aoc2_8_8_9">#REF!</definedName>
    <definedName name="aoc2_9_1">#REF!</definedName>
    <definedName name="aoc2_9_9">#REF!</definedName>
    <definedName name="aoc3_10">#REF!</definedName>
    <definedName name="aoc3_10_1">#REF!</definedName>
    <definedName name="aoc3_10_1_9">#REF!</definedName>
    <definedName name="aoc3_10_9">#REF!</definedName>
    <definedName name="aoc3_11">#REF!</definedName>
    <definedName name="aoc3_11_9">#REF!</definedName>
    <definedName name="aoc3_12">#REF!</definedName>
    <definedName name="aoc3_13">#REF!</definedName>
    <definedName name="aoc3_17">NA()</definedName>
    <definedName name="aoc3_7">#REF!</definedName>
    <definedName name="aoc3_9">#REF!</definedName>
    <definedName name="aoc3_9_16">#REF!</definedName>
    <definedName name="aoc3_9_17">#REF!</definedName>
    <definedName name="aoc4_10">NA()</definedName>
    <definedName name="aoc4_10_16">NA()</definedName>
    <definedName name="aoc4_10_17">NA()</definedName>
    <definedName name="aoc4_11">#REF!</definedName>
    <definedName name="aoc4_12_9">#REF!</definedName>
    <definedName name="aoc4_13_9">#REF!</definedName>
    <definedName name="aoc4_14_9">#REF!</definedName>
    <definedName name="aoc4_15_1">#REF!</definedName>
    <definedName name="aoc4_15_1_9">#REF!</definedName>
    <definedName name="aoc4_7">NA()</definedName>
    <definedName name="aoc4_7_16">NA()</definedName>
    <definedName name="aoc4_7_17">NA()</definedName>
    <definedName name="aoc4_8_1">NA()</definedName>
    <definedName name="aoc4_8_1_16">NA()</definedName>
    <definedName name="aoc4_8_1_17">NA()</definedName>
    <definedName name="aoc4_9">NA()</definedName>
    <definedName name="aoc4_9_16">NA()</definedName>
    <definedName name="aoc4_9_17">NA()</definedName>
    <definedName name="aoc7_1">#REF!</definedName>
    <definedName name="aoc7_1_9">#REF!</definedName>
    <definedName name="aoc7_10">#REF!</definedName>
    <definedName name="aoc7_10_1">#REF!</definedName>
    <definedName name="aoc7_10_16">#REF!</definedName>
    <definedName name="aoc7_10_17">#REF!</definedName>
    <definedName name="aoc7_11">#REF!</definedName>
    <definedName name="aoc7_11_16">#REF!</definedName>
    <definedName name="aoc7_11_17">#REF!</definedName>
    <definedName name="aoc7_11_9">#REF!</definedName>
    <definedName name="aoc7_12">#REF!</definedName>
    <definedName name="aoc7_12_16">#REF!</definedName>
    <definedName name="aoc7_12_17">#REF!</definedName>
    <definedName name="aoc7_13">#REF!</definedName>
    <definedName name="aoc7_13_16">#REF!</definedName>
    <definedName name="aoc7_13_17">#REF!</definedName>
    <definedName name="aoc7_13_9">#REF!</definedName>
    <definedName name="aoc7_14">#REF!</definedName>
    <definedName name="aoc7_14_16">#REF!</definedName>
    <definedName name="aoc7_14_17">#REF!</definedName>
    <definedName name="aoc7_15">#REF!</definedName>
    <definedName name="aoc7_15_1">#REF!</definedName>
    <definedName name="aoc7_15_16">#REF!</definedName>
    <definedName name="aoc7_15_17">#REF!</definedName>
    <definedName name="aoc7_15_9">#REF!</definedName>
    <definedName name="aoc7_16">#REF!</definedName>
    <definedName name="aoc7_16_16">#REF!</definedName>
    <definedName name="aoc7_16_17">#REF!</definedName>
    <definedName name="aoc7_17">#REF!</definedName>
    <definedName name="aoc7_17_1">#REF!</definedName>
    <definedName name="aoc7_17_16">#REF!</definedName>
    <definedName name="aoc7_17_17">#REF!</definedName>
    <definedName name="aoc7_18">!#REF!</definedName>
    <definedName name="aoc7_18_16">#REF!</definedName>
    <definedName name="aoc7_18_17">#REF!</definedName>
    <definedName name="aoc7_19">!#REF!</definedName>
    <definedName name="aoc7_19_16">#REF!</definedName>
    <definedName name="aoc7_19_17">#REF!</definedName>
    <definedName name="aoc7_2">#REF!</definedName>
    <definedName name="aoc7_2_9">#REF!</definedName>
    <definedName name="aoc7_20">#REF!</definedName>
    <definedName name="aoc7_20_16">#REF!</definedName>
    <definedName name="aoc7_20_17">#REF!</definedName>
    <definedName name="aoc7_3">#REF!</definedName>
    <definedName name="aoc7_4">#REF!</definedName>
    <definedName name="aoc7_4_16">#REF!</definedName>
    <definedName name="aoc7_4_17">#REF!</definedName>
    <definedName name="aoc7_5">#REF!</definedName>
    <definedName name="aoc7_5_16">#REF!</definedName>
    <definedName name="aoc7_5_17">#REF!</definedName>
    <definedName name="aoc7_5_9">#REF!</definedName>
    <definedName name="aoc7_6">#REF!</definedName>
    <definedName name="aoc7_6_16">#REF!</definedName>
    <definedName name="aoc7_6_17">#REF!</definedName>
    <definedName name="aoc7_7">#REF!</definedName>
    <definedName name="aoc7_7_16">#REF!</definedName>
    <definedName name="aoc7_7_17">#REF!</definedName>
    <definedName name="aoc7_7_9">#REF!</definedName>
    <definedName name="aoc7_8">#REF!</definedName>
    <definedName name="aoc7_8_1">#REF!</definedName>
    <definedName name="aoc7_8_1_16">#REF!</definedName>
    <definedName name="aoc7_8_1_17">#REF!</definedName>
    <definedName name="aoc7_8_16">#REF!</definedName>
    <definedName name="aoc7_8_17">#REF!</definedName>
    <definedName name="aoc7_8_9">#REF!</definedName>
    <definedName name="aoc7_9">#REF!</definedName>
    <definedName name="aoc7_9_16">#REF!</definedName>
    <definedName name="aoc7_9_17">#REF!</definedName>
    <definedName name="aoc7_9_9">#REF!</definedName>
    <definedName name="aoc8_1">#REF!</definedName>
    <definedName name="aoc8_1_9">#REF!</definedName>
    <definedName name="aoc8_10">#REF!</definedName>
    <definedName name="aoc8_10_1">#REF!</definedName>
    <definedName name="aoc8_10_16">#REF!</definedName>
    <definedName name="aoc8_10_17">#REF!</definedName>
    <definedName name="aoc8_11">#REF!</definedName>
    <definedName name="aoc8_11_16">#REF!</definedName>
    <definedName name="aoc8_11_17">#REF!</definedName>
    <definedName name="aoc8_11_9">#REF!</definedName>
    <definedName name="aoc8_12">#REF!</definedName>
    <definedName name="aoc8_12_16">#REF!</definedName>
    <definedName name="aoc8_12_17">#REF!</definedName>
    <definedName name="aoc8_13">#REF!</definedName>
    <definedName name="aoc8_13_16">#REF!</definedName>
    <definedName name="aoc8_13_17">#REF!</definedName>
    <definedName name="aoc8_13_9">#REF!</definedName>
    <definedName name="aoc8_14">#REF!</definedName>
    <definedName name="aoc8_14_16">#REF!</definedName>
    <definedName name="aoc8_14_17">#REF!</definedName>
    <definedName name="aoc8_15">#REF!</definedName>
    <definedName name="aoc8_15_1">#REF!</definedName>
    <definedName name="aoc8_15_16">#REF!</definedName>
    <definedName name="aoc8_15_17">#REF!</definedName>
    <definedName name="aoc8_15_9">#REF!</definedName>
    <definedName name="aoc8_16">#REF!</definedName>
    <definedName name="aoc8_16_16">#REF!</definedName>
    <definedName name="aoc8_16_17">#REF!</definedName>
    <definedName name="aoc8_17">#REF!</definedName>
    <definedName name="aoc8_17_1">#REF!</definedName>
    <definedName name="aoc8_17_16">#REF!</definedName>
    <definedName name="aoc8_17_17">#REF!</definedName>
    <definedName name="aoc8_18">!#REF!</definedName>
    <definedName name="aoc8_18_16">#REF!</definedName>
    <definedName name="aoc8_18_17">#REF!</definedName>
    <definedName name="aoc8_19">!#REF!</definedName>
    <definedName name="aoc8_19_16">#REF!</definedName>
    <definedName name="aoc8_19_17">#REF!</definedName>
    <definedName name="aoc8_2">#REF!</definedName>
    <definedName name="aoc8_2_9">#REF!</definedName>
    <definedName name="aoc8_20">#REF!</definedName>
    <definedName name="aoc8_20_16">#REF!</definedName>
    <definedName name="aoc8_20_17">#REF!</definedName>
    <definedName name="aoc8_3">#REF!</definedName>
    <definedName name="aoc8_4">#REF!</definedName>
    <definedName name="aoc8_4_16">#REF!</definedName>
    <definedName name="aoc8_4_17">#REF!</definedName>
    <definedName name="aoc8_5">#REF!</definedName>
    <definedName name="aoc8_5_16">#REF!</definedName>
    <definedName name="aoc8_5_17">#REF!</definedName>
    <definedName name="aoc8_5_9">#REF!</definedName>
    <definedName name="aoc8_6">#REF!</definedName>
    <definedName name="aoc8_6_16">#REF!</definedName>
    <definedName name="aoc8_6_17">#REF!</definedName>
    <definedName name="aoc8_7">#REF!</definedName>
    <definedName name="aoc8_7_16">#REF!</definedName>
    <definedName name="aoc8_7_17">#REF!</definedName>
    <definedName name="aoc8_7_9">#REF!</definedName>
    <definedName name="aoc8_8">#REF!</definedName>
    <definedName name="aoc8_8_1">#REF!</definedName>
    <definedName name="aoc8_8_1_16">#REF!</definedName>
    <definedName name="aoc8_8_1_17">#REF!</definedName>
    <definedName name="aoc8_8_16">#REF!</definedName>
    <definedName name="aoc8_8_17">#REF!</definedName>
    <definedName name="aoc8_8_9">#REF!</definedName>
    <definedName name="aoc8_9">#REF!</definedName>
    <definedName name="aoc8_9_16">#REF!</definedName>
    <definedName name="aoc8_9_17">#REF!</definedName>
    <definedName name="aoc8_9_9">#REF!</definedName>
    <definedName name="aoc9_1">#REF!</definedName>
    <definedName name="aoc9_1_9">#REF!</definedName>
    <definedName name="aoc9_10">#REF!</definedName>
    <definedName name="aoc9_10_1">#REF!</definedName>
    <definedName name="aoc9_10_1_1">#REF!</definedName>
    <definedName name="aoc9_10_1_9">#REF!</definedName>
    <definedName name="aoc9_10_1_9_1">#REF!</definedName>
    <definedName name="aoc9_10_10">#REF!</definedName>
    <definedName name="aoc9_10_10_9">#REF!</definedName>
    <definedName name="aoc9_10_12">#REF!</definedName>
    <definedName name="aoc9_10_12_9">#REF!</definedName>
    <definedName name="aoc9_10_14">#REF!</definedName>
    <definedName name="aoc9_10_14_9">#REF!</definedName>
    <definedName name="aoc9_10_15">#REF!</definedName>
    <definedName name="aoc9_10_15_9">#REF!</definedName>
    <definedName name="aoc9_10_16">#REF!</definedName>
    <definedName name="aoc9_10_17">#REF!</definedName>
    <definedName name="aoc9_10_8">#REF!</definedName>
    <definedName name="aoc9_10_8_9">#REF!</definedName>
    <definedName name="aoc9_10_9">#REF!</definedName>
    <definedName name="aoc9_11">#REF!</definedName>
    <definedName name="aoc9_11_16">#REF!</definedName>
    <definedName name="aoc9_11_17">#REF!</definedName>
    <definedName name="aoc9_11_9">#REF!</definedName>
    <definedName name="aoc9_12">#REF!</definedName>
    <definedName name="aoc9_12_1">#REF!</definedName>
    <definedName name="aoc9_12_1_9">#REF!</definedName>
    <definedName name="aoc9_12_10">#REF!</definedName>
    <definedName name="aoc9_12_10_9">#REF!</definedName>
    <definedName name="aoc9_12_12">#REF!</definedName>
    <definedName name="aoc9_12_12_9">#REF!</definedName>
    <definedName name="aoc9_12_14">#REF!</definedName>
    <definedName name="aoc9_12_14_9">#REF!</definedName>
    <definedName name="aoc9_12_15">#REF!</definedName>
    <definedName name="aoc9_12_15_9">#REF!</definedName>
    <definedName name="aoc9_12_16">#REF!</definedName>
    <definedName name="aoc9_12_17">#REF!</definedName>
    <definedName name="aoc9_12_8">#REF!</definedName>
    <definedName name="aoc9_12_8_9">#REF!</definedName>
    <definedName name="aoc9_12_9">#REF!</definedName>
    <definedName name="aoc9_13">#REF!</definedName>
    <definedName name="aoc9_13_16">#REF!</definedName>
    <definedName name="aoc9_13_17">#REF!</definedName>
    <definedName name="aoc9_13_9">#REF!</definedName>
    <definedName name="aoc9_14">#REF!</definedName>
    <definedName name="aoc9_14_16">#REF!</definedName>
    <definedName name="aoc9_14_17">#REF!</definedName>
    <definedName name="aoc9_14_9">#REF!</definedName>
    <definedName name="aoc9_15">#REF!</definedName>
    <definedName name="aoc9_15_1">#REF!</definedName>
    <definedName name="aoc9_15_1_1">#REF!</definedName>
    <definedName name="aoc9_15_1_9">#REF!</definedName>
    <definedName name="aoc9_15_1_9_1">#REF!</definedName>
    <definedName name="aoc9_15_16">#REF!</definedName>
    <definedName name="aoc9_15_17">#REF!</definedName>
    <definedName name="aoc9_15_9">#REF!</definedName>
    <definedName name="aoc9_16">#REF!</definedName>
    <definedName name="aoc9_16_16">#REF!</definedName>
    <definedName name="aoc9_16_17">#REF!</definedName>
    <definedName name="aoc9_17">#REF!</definedName>
    <definedName name="aoc9_17_1">#REF!</definedName>
    <definedName name="aoc9_17_16">#REF!</definedName>
    <definedName name="aoc9_17_17">#REF!</definedName>
    <definedName name="aoc9_17_9">#REF!</definedName>
    <definedName name="aoc9_18">!#REF!</definedName>
    <definedName name="aoc9_18_16">#REF!</definedName>
    <definedName name="aoc9_18_17">#REF!</definedName>
    <definedName name="aoc9_18_9">#REF!</definedName>
    <definedName name="aoc9_19">!#REF!</definedName>
    <definedName name="aoc9_19_16">#REF!</definedName>
    <definedName name="aoc9_19_17">#REF!</definedName>
    <definedName name="aoc9_19_9">#REF!</definedName>
    <definedName name="aoc9_2">#REF!</definedName>
    <definedName name="aoc9_2_9">#REF!</definedName>
    <definedName name="aoc9_20">#REF!</definedName>
    <definedName name="aoc9_20_16">#REF!</definedName>
    <definedName name="aoc9_20_17">#REF!</definedName>
    <definedName name="aoc9_20_9">#REF!</definedName>
    <definedName name="aoc9_3">#REF!</definedName>
    <definedName name="aoc9_3_9">#REF!</definedName>
    <definedName name="aoc9_4">#REF!</definedName>
    <definedName name="aoc9_4_16">#REF!</definedName>
    <definedName name="aoc9_4_17">#REF!</definedName>
    <definedName name="aoc9_4_9">#REF!</definedName>
    <definedName name="aoc9_5">#REF!</definedName>
    <definedName name="aoc9_5_10">#REF!</definedName>
    <definedName name="aoc9_5_10_9">#REF!</definedName>
    <definedName name="aoc9_5_12">#REF!</definedName>
    <definedName name="aoc9_5_12_9">#REF!</definedName>
    <definedName name="aoc9_5_14">#REF!</definedName>
    <definedName name="aoc9_5_14_9">#REF!</definedName>
    <definedName name="aoc9_5_15">#REF!</definedName>
    <definedName name="aoc9_5_15_9">#REF!</definedName>
    <definedName name="aoc9_5_16">#REF!</definedName>
    <definedName name="aoc9_5_17">#REF!</definedName>
    <definedName name="aoc9_5_8">#REF!</definedName>
    <definedName name="aoc9_5_8_9">#REF!</definedName>
    <definedName name="aoc9_5_9">#REF!</definedName>
    <definedName name="aoc9_6">#REF!</definedName>
    <definedName name="aoc9_6_16">#REF!</definedName>
    <definedName name="aoc9_6_17">#REF!</definedName>
    <definedName name="aoc9_6_9">#REF!</definedName>
    <definedName name="aoc9_7">#REF!</definedName>
    <definedName name="aoc9_7_16">#REF!</definedName>
    <definedName name="aoc9_7_17">#REF!</definedName>
    <definedName name="aoc9_7_9">#REF!</definedName>
    <definedName name="aoc9_8">#REF!</definedName>
    <definedName name="aoc9_8_1">#REF!</definedName>
    <definedName name="aoc9_8_1_1">#REF!</definedName>
    <definedName name="aoc9_8_1_1_9">#REF!</definedName>
    <definedName name="aoc9_8_1_16">#REF!</definedName>
    <definedName name="aoc9_8_1_17">#REF!</definedName>
    <definedName name="aoc9_8_1_9">#REF!</definedName>
    <definedName name="aoc9_8_10">#REF!</definedName>
    <definedName name="aoc9_8_10_9">#REF!</definedName>
    <definedName name="aoc9_8_12">#REF!</definedName>
    <definedName name="aoc9_8_12_9">#REF!</definedName>
    <definedName name="aoc9_8_14">#REF!</definedName>
    <definedName name="aoc9_8_14_9">#REF!</definedName>
    <definedName name="aoc9_8_15">#REF!</definedName>
    <definedName name="aoc9_8_15_9">#REF!</definedName>
    <definedName name="aoc9_8_16">#REF!</definedName>
    <definedName name="aoc9_8_17">#REF!</definedName>
    <definedName name="aoc9_8_8">#REF!</definedName>
    <definedName name="aoc9_8_8_9">#REF!</definedName>
    <definedName name="aoc9_8_9">#REF!</definedName>
    <definedName name="aoc9_9">#REF!</definedName>
    <definedName name="aoc9_9_1">#REF!</definedName>
    <definedName name="aoc9_9_16">#REF!</definedName>
    <definedName name="aoc9_9_17">#REF!</definedName>
    <definedName name="aoc9_9_9">#REF!</definedName>
    <definedName name="aoeienxnddhde">#REF!</definedName>
    <definedName name="ap">!#REF!</definedName>
    <definedName name="ap_17">!#REF!</definedName>
    <definedName name="ap_7">!#REF!</definedName>
    <definedName name="ap_7_17">!#REF!</definedName>
    <definedName name="ap_8">!#REF!</definedName>
    <definedName name="ap_8_17">!#REF!</definedName>
    <definedName name="ap_9">!#REF!</definedName>
    <definedName name="ap_9_17">!#REF!</definedName>
    <definedName name="Apier">#REF!</definedName>
    <definedName name="Apile">#REF!</definedName>
    <definedName name="Apilecap">#REF!</definedName>
    <definedName name="APLANT">#REF!</definedName>
    <definedName name="approach">!#REF!</definedName>
    <definedName name="approachslab">!#REF!</definedName>
    <definedName name="approachslab_1">"#REF!"</definedName>
    <definedName name="approachslab_12">"$#REF!.#REF!#REF!"</definedName>
    <definedName name="approachslab_14">#REF!</definedName>
    <definedName name="approachslab_15">#REF!</definedName>
    <definedName name="approachslab_16">#REF!</definedName>
    <definedName name="approachslab_17">#REF!</definedName>
    <definedName name="april_qty">!#REF!</definedName>
    <definedName name="APRIL2011">!#REF!</definedName>
    <definedName name="apron">!#REF!</definedName>
    <definedName name="apronarea">!#REF!</definedName>
    <definedName name="apronbnh">!#REF!</definedName>
    <definedName name="apronwirebnh">!#REF!</definedName>
    <definedName name="apronwirecrate">!#REF!</definedName>
    <definedName name="APS" localSheetId="2">City&amp;" "&amp;State</definedName>
    <definedName name="APS" localSheetId="1">City&amp;" "&amp;State</definedName>
    <definedName name="APS" localSheetId="9">City&amp;" "&amp;State</definedName>
    <definedName name="APS">City&amp;" "&amp;State</definedName>
    <definedName name="aq">!#REF!</definedName>
    <definedName name="ar">#REF!</definedName>
    <definedName name="ARCHITECTURAL">#REF!</definedName>
    <definedName name="are">#REF!</definedName>
    <definedName name="area">#REF!</definedName>
    <definedName name="areaC">!#REF!</definedName>
    <definedName name="areaM">!#REF!</definedName>
    <definedName name="AREAS">!#REF!</definedName>
    <definedName name="AREAS_CA_CANOPY__WAREHOUSE">#REF!</definedName>
    <definedName name="AREAS_CB_Canteen_Building">#REF!</definedName>
    <definedName name="AREAS_CIPT_Tanker_CIP_Shed">#REF!</definedName>
    <definedName name="AREAS_CLRR_Contract_Labour_Rest_Room">#REF!</definedName>
    <definedName name="AREAS_CS_Chemical_Store">#REF!</definedName>
    <definedName name="AREAS_ETPC_ETP_Civil_Works">#REF!</definedName>
    <definedName name="AREAS_EX_EXTERNAL_WORKS">#REF!</definedName>
    <definedName name="AREAS_FC_Farmer_s_Conference">#REF!</definedName>
    <definedName name="AREAS_FU_Fumigation">#REF!</definedName>
    <definedName name="AREAS_GA_General_Area___Overall">#REF!</definedName>
    <definedName name="AREAS_GP_Guard_Posts">#REF!</definedName>
    <definedName name="AREAS_LS_LubeOil_Stores">#REF!</definedName>
    <definedName name="AREAS_MR_TB_Milk_Reception_Tanker_s_Bay">#REF!</definedName>
    <definedName name="AREAS_MTF_Milk_Tank_Foundations">#REF!</definedName>
    <definedName name="AREAS_PB_PROCESS_BUILDING">#REF!</definedName>
    <definedName name="AREAS_PR_Pipe_Racks">#REF!</definedName>
    <definedName name="AREAS_SR_2_Security_Room___2">#REF!</definedName>
    <definedName name="AREAS_SR_3_Store_Room">#REF!</definedName>
    <definedName name="AREAS_ST_Stacks_near_Utility_Buildings">#REF!</definedName>
    <definedName name="AREAS_SY_Scrap_Yard">#REF!</definedName>
    <definedName name="AREAS_TWW_Truck_Wheel_Wash">#REF!</definedName>
    <definedName name="AREAS_TY_Transformer_Yard">#REF!</definedName>
    <definedName name="AREAS_UB_UTILITY_BLOCK">#REF!</definedName>
    <definedName name="AREAS_WH_Ware_House_Area">#REF!</definedName>
    <definedName name="areas2">#REF!</definedName>
    <definedName name="arey">#REF!</definedName>
    <definedName name="areya">!#REF!</definedName>
    <definedName name="arga">#REF!</definedName>
    <definedName name="arhyae">!#REF!</definedName>
    <definedName name="array">#REF!</definedName>
    <definedName name="aryaey">#REF!</definedName>
    <definedName name="as">#REF!</definedName>
    <definedName name="AS_">!#REF!</definedName>
    <definedName name="AS_PER_TALLY_31_09_04_ONYX_List1">#REF!</definedName>
    <definedName name="asas">#REF!</definedName>
    <definedName name="asasd" localSheetId="1">('[9]Qty MCW'!$A$1:$G$65434,'[9]Qty MCW'!$A$1:$IV$3)</definedName>
    <definedName name="asasd">(#REF!,#REF!)</definedName>
    <definedName name="Asc">!#REF!</definedName>
    <definedName name="asd" localSheetId="2">City&amp;" "&amp;State</definedName>
    <definedName name="asd" localSheetId="1">City&amp;" "&amp;State</definedName>
    <definedName name="asd" localSheetId="9">City&amp;" "&amp;State</definedName>
    <definedName name="asd">City&amp;" "&amp;State</definedName>
    <definedName name="asd4123454446">!#REF!</definedName>
    <definedName name="asddfr">#REF!</definedName>
    <definedName name="asdf">!#REF!</definedName>
    <definedName name="asdf4123454446">#REF!</definedName>
    <definedName name="asdfafafafafafafa">#N/A</definedName>
    <definedName name="asdfafafasfasfafa458a746dsf546a">#REF!</definedName>
    <definedName name="asegt">#REF!</definedName>
    <definedName name="aser1">!#REF!</definedName>
    <definedName name="asf">!#REF!</definedName>
    <definedName name="ASFFFF">!#REF!</definedName>
    <definedName name="asg">#REF!</definedName>
    <definedName name="ASH">!#REF!</definedName>
    <definedName name="asha" localSheetId="2">City&amp;" "&amp;State</definedName>
    <definedName name="asha" localSheetId="1">City&amp;" "&amp;State</definedName>
    <definedName name="asha" localSheetId="9">City&amp;" "&amp;State</definedName>
    <definedName name="asha">City&amp;" "&amp;State</definedName>
    <definedName name="ashear">#REF!</definedName>
    <definedName name="ashfak">!#REF!</definedName>
    <definedName name="ASHOKA">!#REF!</definedName>
    <definedName name="ashu" hidden="1">#REF!</definedName>
    <definedName name="asi">!#REF!</definedName>
    <definedName name="asi_17">!#REF!</definedName>
    <definedName name="asim">!#REF!</definedName>
    <definedName name="aspan">!#REF!</definedName>
    <definedName name="ASPAV">#REF!</definedName>
    <definedName name="asph.plugjoint">!#REF!</definedName>
    <definedName name="AsphalticBaseCourse">!#REF!</definedName>
    <definedName name="asqwedrftg">#REF!</definedName>
    <definedName name="ass">!#REF!</definedName>
    <definedName name="Ast">!#REF!</definedName>
    <definedName name="Ast_">!#REF!</definedName>
    <definedName name="Ast_prv">#REF!</definedName>
    <definedName name="At_Deff">#N/A</definedName>
    <definedName name="atat">!#REF!</definedName>
    <definedName name="atft">#REF!</definedName>
    <definedName name="Atop">#REF!</definedName>
    <definedName name="Atot">#REF!</definedName>
    <definedName name="Audit_Type">#REF!</definedName>
    <definedName name="AUG_TRANSIT">#REF!</definedName>
    <definedName name="auger">#REF!</definedName>
    <definedName name="August">!#REF!</definedName>
    <definedName name="autonum">!#REF!</definedName>
    <definedName name="averatebcnh">#REF!</definedName>
    <definedName name="averatebmnh">#REF!</definedName>
    <definedName name="averatebmpcc">#REF!</definedName>
    <definedName name="averatedbmnh">#REF!</definedName>
    <definedName name="averategsbnh">#REF!</definedName>
    <definedName name="averategsbpcc">#REF!</definedName>
    <definedName name="averatemssnh">#REF!</definedName>
    <definedName name="averatemsspcc">#REF!</definedName>
    <definedName name="averatewmmnh">#REF!</definedName>
    <definedName name="averatewmmpcc">#REF!</definedName>
    <definedName name="Avg_Emb_Ht_App">!#REF!</definedName>
    <definedName name="AVGTHK">!#REF!</definedName>
    <definedName name="AVIBRA">#REF!</definedName>
    <definedName name="aw">#REF!</definedName>
    <definedName name="awyY">!#REF!</definedName>
    <definedName name="AXI">!#REF!</definedName>
    <definedName name="AXI_">!#REF!</definedName>
    <definedName name="Axle_Load_Analysis">#REF!</definedName>
    <definedName name="Axs">#REF!</definedName>
    <definedName name="axxxxx" hidden="1">#REF!</definedName>
    <definedName name="AY5Y">#REF!</definedName>
    <definedName name="AYAY">#REF!</definedName>
    <definedName name="AYHT">#REF!</definedName>
    <definedName name="AYSEY">#REF!</definedName>
    <definedName name="aziz">#REF!</definedName>
    <definedName name="B">!#REF!</definedName>
    <definedName name="b._Erection_and_painting">!#REF!</definedName>
    <definedName name="b._Iron_gratting_with_cover___hold_fast_for_pipe.">!#REF!</definedName>
    <definedName name="b._Scaffolding">!#REF!</definedName>
    <definedName name="B.1">#REF!</definedName>
    <definedName name="B.1_7">#REF!</definedName>
    <definedName name="B.1_8">#REF!</definedName>
    <definedName name="B.1_9">#REF!</definedName>
    <definedName name="B.2">#REF!</definedName>
    <definedName name="B.2_7">#REF!</definedName>
    <definedName name="B.2_8">#REF!</definedName>
    <definedName name="B.2_9">#REF!</definedName>
    <definedName name="B.3">#REF!</definedName>
    <definedName name="B.3_17">#REF!</definedName>
    <definedName name="B.3_7">#REF!</definedName>
    <definedName name="B.3_7_17">#REF!</definedName>
    <definedName name="B.3_8">#REF!</definedName>
    <definedName name="B.3_8_17">#REF!</definedName>
    <definedName name="B.3_9">#REF!</definedName>
    <definedName name="B.3_9_17">#REF!</definedName>
    <definedName name="B.4">#REF!</definedName>
    <definedName name="B.4_7">#REF!</definedName>
    <definedName name="B.4_8">#REF!</definedName>
    <definedName name="B.4_9">#REF!</definedName>
    <definedName name="B.5">#REF!</definedName>
    <definedName name="B.6">#REF!</definedName>
    <definedName name="B_">!#REF!</definedName>
    <definedName name="B___0">!#REF!</definedName>
    <definedName name="B___13">!#REF!</definedName>
    <definedName name="b__10mm_dia_bolts">!#REF!</definedName>
    <definedName name="b__Non_corroding_jali">!#REF!</definedName>
    <definedName name="b_1">"#REF!"</definedName>
    <definedName name="b_12">"$#REF!.#REF!#REF!"</definedName>
    <definedName name="b_dkslab">!#REF!</definedName>
    <definedName name="B1B">#REF!</definedName>
    <definedName name="b1s">#REF!</definedName>
    <definedName name="b1x">!#REF!</definedName>
    <definedName name="b2x">!#REF!</definedName>
    <definedName name="b6fv6fd">#REF!</definedName>
    <definedName name="Backfill_SLC">!#REF!</definedName>
    <definedName name="backfilling">!#REF!</definedName>
    <definedName name="Badi">#REF!</definedName>
    <definedName name="baicstr">!#REF!</definedName>
    <definedName name="baicstr_17">!#REF!</definedName>
    <definedName name="baicstr_7">!#REF!</definedName>
    <definedName name="baicstr_7_17">!#REF!</definedName>
    <definedName name="baicstr_8">!#REF!</definedName>
    <definedName name="baicstr_8_17">!#REF!</definedName>
    <definedName name="baicstr_9">!#REF!</definedName>
    <definedName name="baicstr_9_17">!#REF!</definedName>
    <definedName name="bal">!#REF!</definedName>
    <definedName name="Bal_len">#REF!</definedName>
    <definedName name="baleri">!#REF!</definedName>
    <definedName name="ballies">#REF!</definedName>
    <definedName name="BARCHART">!#REF!</definedName>
    <definedName name="Barkedasalam">#REF!</definedName>
    <definedName name="Barkhedabondar">#REF!</definedName>
    <definedName name="bas">#REF!</definedName>
    <definedName name="basf">!#REF!</definedName>
    <definedName name="basf_17">!#REF!</definedName>
    <definedName name="basf_7">!#REF!</definedName>
    <definedName name="basf_7_17">!#REF!</definedName>
    <definedName name="basf_8">!#REF!</definedName>
    <definedName name="basf_8_17">!#REF!</definedName>
    <definedName name="basf_9">!#REF!</definedName>
    <definedName name="basf_9_17">!#REF!</definedName>
    <definedName name="basi">!#REF!</definedName>
    <definedName name="basi_17">!#REF!</definedName>
    <definedName name="basi_7">!#REF!</definedName>
    <definedName name="basi_7_17">!#REF!</definedName>
    <definedName name="basi_8">!#REF!</definedName>
    <definedName name="basi_8_17">!#REF!</definedName>
    <definedName name="basi_9">!#REF!</definedName>
    <definedName name="basi_9_17">!#REF!</definedName>
    <definedName name="Basic">#REF!</definedName>
    <definedName name="Basic_amount">!#REF!</definedName>
    <definedName name="Basic_amount_17">!#REF!</definedName>
    <definedName name="Basic_amount_7">!#REF!</definedName>
    <definedName name="Basic_amount_7_17">!#REF!</definedName>
    <definedName name="Basic_amount_8">!#REF!</definedName>
    <definedName name="Basic_amount_8_17">!#REF!</definedName>
    <definedName name="Basic_amount_9">!#REF!</definedName>
    <definedName name="Basic_amount_9_17">!#REF!</definedName>
    <definedName name="Basic_Tower_A">!#REF!</definedName>
    <definedName name="Basic_Tower_A_17">!#REF!</definedName>
    <definedName name="Basic_Tower_A_7">!#REF!</definedName>
    <definedName name="Basic_Tower_A_7_17">!#REF!</definedName>
    <definedName name="Basic_Tower_A_8">!#REF!</definedName>
    <definedName name="Basic_Tower_A_8_17">!#REF!</definedName>
    <definedName name="Basic_Tower_A_9">!#REF!</definedName>
    <definedName name="Basic_Tower_A_9_17">!#REF!</definedName>
    <definedName name="Basic5fini">!#REF!</definedName>
    <definedName name="Basic5fini_17">!#REF!</definedName>
    <definedName name="Basic5str">!#REF!</definedName>
    <definedName name="Basic5str_17">!#REF!</definedName>
    <definedName name="Basic6fini">!#REF!</definedName>
    <definedName name="Basic6fini_17">!#REF!</definedName>
    <definedName name="Basic6str">!#REF!</definedName>
    <definedName name="Basic6str_17">!#REF!</definedName>
    <definedName name="basicfin">!#REF!</definedName>
    <definedName name="basicfin_17">!#REF!</definedName>
    <definedName name="Basicoverall">!#REF!</definedName>
    <definedName name="Basicoverall_17">!#REF!</definedName>
    <definedName name="BASIS">!#REF!</definedName>
    <definedName name="BASIS1">!#REF!</definedName>
    <definedName name="basistr">!#REF!</definedName>
    <definedName name="basistr_17">!#REF!</definedName>
    <definedName name="batch">#REF!</definedName>
    <definedName name="BATCH20">!#REF!</definedName>
    <definedName name="BATCH30">!#REF!</definedName>
    <definedName name="Batching_hot_mix_plant">#REF!</definedName>
    <definedName name="Batching_hot_mix_plant_1">#REF!</definedName>
    <definedName name="Batching_hot_mix_plant_2">#REF!</definedName>
    <definedName name="BB">!#REF!</definedName>
    <definedName name="bbb">!#REF!</definedName>
    <definedName name="bbbb">#REF!</definedName>
    <definedName name="bbc">!#REF!</definedName>
    <definedName name="Bbh">#REF!</definedName>
    <definedName name="BBM">!#REF!</definedName>
    <definedName name="BBM_1">"#REF!"</definedName>
    <definedName name="BBM_12">"$#REF!.#REF!#REF!"</definedName>
    <definedName name="BBM_7">"#REF!"</definedName>
    <definedName name="BBM_8">"#REF!"</definedName>
    <definedName name="bbm1.6pcc">#REF!</definedName>
    <definedName name="bbn" localSheetId="2">City&amp;" "&amp;State</definedName>
    <definedName name="bbn" localSheetId="1">City&amp;" "&amp;State</definedName>
    <definedName name="bbn" localSheetId="9">City&amp;" "&amp;State</definedName>
    <definedName name="bbn">City&amp;" "&amp;State</definedName>
    <definedName name="BBOF">!#REF!</definedName>
    <definedName name="BBoiler">#REF!</definedName>
    <definedName name="bboiler_1">"#REF!"</definedName>
    <definedName name="bboiler_24">NA()</definedName>
    <definedName name="bboiler_7">NA()</definedName>
    <definedName name="bboiler_8">"#REF!"</definedName>
    <definedName name="BBS">#REF!</definedName>
    <definedName name="Bbw">#REF!</definedName>
    <definedName name="BC">!#REF!</definedName>
    <definedName name="bc_1">NA()</definedName>
    <definedName name="BC_10">#REF!</definedName>
    <definedName name="BC_11">#REF!</definedName>
    <definedName name="bc_12">NA()</definedName>
    <definedName name="BC_13">#REF!</definedName>
    <definedName name="BC_14">#REF!</definedName>
    <definedName name="BC_15">#REF!</definedName>
    <definedName name="BC_16">#REF!</definedName>
    <definedName name="BC_17">#REF!</definedName>
    <definedName name="BC_2">#REF!</definedName>
    <definedName name="bc_23">NA()</definedName>
    <definedName name="bc_24">NA()</definedName>
    <definedName name="BC_3">#REF!</definedName>
    <definedName name="bc_4">NA()</definedName>
    <definedName name="bc_5">NA()</definedName>
    <definedName name="bc_6">NA()</definedName>
    <definedName name="bc_7">NA()</definedName>
    <definedName name="bc_8">NA()</definedName>
    <definedName name="BC_9">#REF!</definedName>
    <definedName name="BC_App_area">!#REF!</definedName>
    <definedName name="BC_App_Thk">!#REF!</definedName>
    <definedName name="BC_App_Wid">!#REF!</definedName>
    <definedName name="BC_Area">!#REF!</definedName>
    <definedName name="BC_Area_Overlay">!#REF!</definedName>
    <definedName name="BC_MCW">#REF!</definedName>
    <definedName name="BC_RA">#REF!</definedName>
    <definedName name="BC_SR">#REF!</definedName>
    <definedName name="BC_Thk">!#REF!</definedName>
    <definedName name="BC_Thk_Overlay">!#REF!</definedName>
    <definedName name="BC_Wid">!#REF!</definedName>
    <definedName name="BC_Wid_Overlay">!#REF!</definedName>
    <definedName name="bcave">#REF!</definedName>
    <definedName name="bcd">#REF!</definedName>
    <definedName name="bcpcc">#REF!</definedName>
    <definedName name="bcroad">!#REF!</definedName>
    <definedName name="BCSR">#REF!</definedName>
    <definedName name="BCSR_1">#REF!</definedName>
    <definedName name="BCSR_4">#REF!</definedName>
    <definedName name="BCSR_5">#REF!</definedName>
    <definedName name="BCSR_6">#REF!</definedName>
    <definedName name="bcvfc">!#REF!</definedName>
    <definedName name="Bcw">#REF!</definedName>
    <definedName name="bd">!#REF!</definedName>
    <definedName name="bds" localSheetId="2">{"'Typical Costs Estimates'!$C$158:$H$161"}</definedName>
    <definedName name="bds" localSheetId="1">{"'Typical Costs Estimates'!$C$158:$H$161"}</definedName>
    <definedName name="bds" localSheetId="9">{"'Typical Costs Estimates'!$C$158:$H$161"}</definedName>
    <definedName name="bds">{"'Typical Costs Estimates'!$C$158:$H$161"}</definedName>
    <definedName name="BE" hidden="1">#REF!</definedName>
    <definedName name="Bearing_Level">!#REF!</definedName>
    <definedName name="Beg_Bal">#REF!</definedName>
    <definedName name="BeginBorder">#REF!</definedName>
    <definedName name="beldar">#REF!</definedName>
    <definedName name="BENCHING_HARDROCK">!#REF!</definedName>
    <definedName name="BENCHING_HARDROCK_1">"#REF!"</definedName>
    <definedName name="BENCHING_HARDROCK_12">"$#REF!.#REF!#REF!"</definedName>
    <definedName name="BENCHING_HARDROCK_7">"#REF!"</definedName>
    <definedName name="BENCHING_HARDROCK_8">"#REF!"</definedName>
    <definedName name="Beta">#REF!</definedName>
    <definedName name="Beta1">#REF!</definedName>
    <definedName name="Betadx">#REF!</definedName>
    <definedName name="Betady">#REF!</definedName>
    <definedName name="BetaL">#REF!</definedName>
    <definedName name="BF">!#REF!</definedName>
    <definedName name="bf_1">"#REF!"</definedName>
    <definedName name="bf_12">"$#REF!.#REF!#REF!"</definedName>
    <definedName name="bf_14">#REF!</definedName>
    <definedName name="bf_15">#REF!</definedName>
    <definedName name="bf_16">#REF!</definedName>
    <definedName name="bf_17">#REF!</definedName>
    <definedName name="bf_7">"#REF!"</definedName>
    <definedName name="bf_8">"#REF!"</definedName>
    <definedName name="bfa">!#REF!</definedName>
    <definedName name="BG" hidden="1">#REF!</definedName>
    <definedName name="BG_1">#REF!</definedName>
    <definedName name="BG_2">#REF!</definedName>
    <definedName name="bgcgdg">#REF!</definedName>
    <definedName name="BGrP">!#REF!</definedName>
    <definedName name="BH">#REF!</definedName>
    <definedName name="bhaskar">!#REF!</definedName>
    <definedName name="Bhauch_h">#REF!</definedName>
    <definedName name="Bhauch_w">#REF!</definedName>
    <definedName name="bhgdg">#REF!</definedName>
    <definedName name="Bhh">!#REF!</definedName>
    <definedName name="BHIS">!#REF!</definedName>
    <definedName name="bhistee">!#REF!</definedName>
    <definedName name="bhistee_1">"#REF!"</definedName>
    <definedName name="bhistee_12">"$#REF!.#REF!#REF!"</definedName>
    <definedName name="bhistee_14">#REF!</definedName>
    <definedName name="bhistee_15">#REF!</definedName>
    <definedName name="bhistee_16">#REF!</definedName>
    <definedName name="bhistee_17">#REF!</definedName>
    <definedName name="bhistee_7">"#REF!"</definedName>
    <definedName name="bhistee_8">"#REF!"</definedName>
    <definedName name="Bhisti">!#REF!</definedName>
    <definedName name="bhisti_1">"#REF!"</definedName>
    <definedName name="bhisti_12">"$#REF!.#REF!#REF!"</definedName>
    <definedName name="bhisti_14">#REF!</definedName>
    <definedName name="bhisti_15">#REF!</definedName>
    <definedName name="bhisti_16">#REF!</definedName>
    <definedName name="bhisti_17">#REF!</definedName>
    <definedName name="Bhw">!#REF!</definedName>
    <definedName name="bi">!#REF!</definedName>
    <definedName name="Bill">#REF!</definedName>
    <definedName name="bill1">#REF!</definedName>
    <definedName name="bill10">!#REF!</definedName>
    <definedName name="bill11">!#REF!</definedName>
    <definedName name="bill12">!#REF!</definedName>
    <definedName name="bill13">!#REF!</definedName>
    <definedName name="bill14">!#REF!</definedName>
    <definedName name="bill15">!#REF!</definedName>
    <definedName name="bill16">!#REF!</definedName>
    <definedName name="bill17">!#REF!</definedName>
    <definedName name="bill18">!#REF!</definedName>
    <definedName name="bill19">!#REF!</definedName>
    <definedName name="bill2">#REF!</definedName>
    <definedName name="bill21">!#REF!</definedName>
    <definedName name="bill3">#REF!</definedName>
    <definedName name="Bill3Page1">!#REF!</definedName>
    <definedName name="Bill3Page10">!#REF!</definedName>
    <definedName name="Bill3Page11">!#REF!</definedName>
    <definedName name="Bill3Page12">!#REF!</definedName>
    <definedName name="Bill3Page13">!#REF!</definedName>
    <definedName name="Bill3Page14">!#REF!</definedName>
    <definedName name="Bill3page15">!#REF!</definedName>
    <definedName name="Bill3Page16">!#REF!</definedName>
    <definedName name="Bill3Page2">!#REF!</definedName>
    <definedName name="Bill3Page3">!#REF!</definedName>
    <definedName name="Bill3Page4">!#REF!</definedName>
    <definedName name="Bill3Page5">!#REF!</definedName>
    <definedName name="Bill3Page6">!#REF!</definedName>
    <definedName name="Bill3Page7">!#REF!</definedName>
    <definedName name="Bill3Page8">!#REF!</definedName>
    <definedName name="Bill3Page9">!#REF!</definedName>
    <definedName name="bill4">#REF!</definedName>
    <definedName name="Bill4Page1">!#REF!</definedName>
    <definedName name="Bill4Page10">!#REF!</definedName>
    <definedName name="Bill4Page11">!#REF!</definedName>
    <definedName name="Bill4Page12">!#REF!</definedName>
    <definedName name="Bill4Page2">!#REF!</definedName>
    <definedName name="Bill4Page3">!#REF!</definedName>
    <definedName name="Bill4Page4">!#REF!</definedName>
    <definedName name="Bill4Page5">!#REF!</definedName>
    <definedName name="Bill4Page6">!#REF!</definedName>
    <definedName name="Bill4Page7">!#REF!</definedName>
    <definedName name="Bill4Page8">!#REF!</definedName>
    <definedName name="Bill4Page9">!#REF!</definedName>
    <definedName name="bill5">!#REF!</definedName>
    <definedName name="Bill5Page1">!#REF!</definedName>
    <definedName name="Bill5Page10">!#REF!</definedName>
    <definedName name="Bill5Page2">!#REF!</definedName>
    <definedName name="Bill5Page3">!#REF!</definedName>
    <definedName name="Bill5Page4">!#REF!</definedName>
    <definedName name="Bill5Page5">!#REF!</definedName>
    <definedName name="Bill5Page6">!#REF!</definedName>
    <definedName name="Bill5Page7">!#REF!</definedName>
    <definedName name="Bill5Page8">!#REF!</definedName>
    <definedName name="Bill5Page9">!#REF!</definedName>
    <definedName name="bill6">!#REF!</definedName>
    <definedName name="bill6a">!#REF!</definedName>
    <definedName name="bill6b">!#REF!</definedName>
    <definedName name="Bill6Page1">!#REF!</definedName>
    <definedName name="Bill6Page10">!#REF!</definedName>
    <definedName name="Bill6Page11">!#REF!</definedName>
    <definedName name="Bill6Page12">!#REF!</definedName>
    <definedName name="Bill6Page13">!#REF!</definedName>
    <definedName name="Bill6Page14">!#REF!</definedName>
    <definedName name="Bill6Page15">!#REF!</definedName>
    <definedName name="Bill6Page16">!#REF!</definedName>
    <definedName name="Bill6Page17">!#REF!</definedName>
    <definedName name="Bill6Page18">!#REF!</definedName>
    <definedName name="Bill6page19">!#REF!</definedName>
    <definedName name="Bill6Page2">!#REF!</definedName>
    <definedName name="Bill6Page20">!#REF!</definedName>
    <definedName name="Bill6Page21">!#REF!</definedName>
    <definedName name="Bill6Page22">!#REF!</definedName>
    <definedName name="Bill6Page23">!#REF!</definedName>
    <definedName name="Bill6Page24">!#REF!</definedName>
    <definedName name="Bill6Page25">!#REF!</definedName>
    <definedName name="Bill6Page26">!#REF!</definedName>
    <definedName name="Bill6Page27">!#REF!</definedName>
    <definedName name="Bill6Page3">!#REF!</definedName>
    <definedName name="Bill6Page4">!#REF!</definedName>
    <definedName name="Bill6Page5">!#REF!</definedName>
    <definedName name="Bill6Page6">!#REF!</definedName>
    <definedName name="Bill6Page7">!#REF!</definedName>
    <definedName name="Bill6Page8">!#REF!</definedName>
    <definedName name="Bill6Page9">!#REF!</definedName>
    <definedName name="bill7">!#REF!</definedName>
    <definedName name="bill8">!#REF!</definedName>
    <definedName name="bill9">!#REF!</definedName>
    <definedName name="BIN">!#REF!</definedName>
    <definedName name="BIND">!#REF!</definedName>
    <definedName name="Bindingwire">NA()</definedName>
    <definedName name="Bindingwire_12">NA()</definedName>
    <definedName name="Bindingwire_7">NA()</definedName>
    <definedName name="Bindingwire_8">NA()</definedName>
    <definedName name="bishti">#REF!</definedName>
    <definedName name="BIT">!#REF!</definedName>
    <definedName name="bit.macadam">!#REF!</definedName>
    <definedName name="bit6070leadnh">#REF!</definedName>
    <definedName name="bit6070m">!#REF!</definedName>
    <definedName name="bit6070nh">!#REF!</definedName>
    <definedName name="BITDIST">!#REF!</definedName>
    <definedName name="bitprimecoat">!#REF!</definedName>
    <definedName name="Bits65">"$#REF!.$#REF!$#REF!"</definedName>
    <definedName name="Bits65_1">"#REF!"</definedName>
    <definedName name="Bits65_24">NA()</definedName>
    <definedName name="Bits65_7">NA()</definedName>
    <definedName name="Bits65_8">"#REF!"</definedName>
    <definedName name="Bitumen">!#REF!</definedName>
    <definedName name="bitumen_1">"#REF!"</definedName>
    <definedName name="bitumen_12">"$#REF!.#REF!#REF!"</definedName>
    <definedName name="bitumen_14">#REF!</definedName>
    <definedName name="bitumen_15">#REF!</definedName>
    <definedName name="bitumen_16">#REF!</definedName>
    <definedName name="bitumen_17">#REF!</definedName>
    <definedName name="bitumen6070">!#REF!</definedName>
    <definedName name="bitumen6070_1">"#REF!"</definedName>
    <definedName name="bitumen6070_12">"$#REF!.#REF!#REF!"</definedName>
    <definedName name="bitumen6070_14">#REF!</definedName>
    <definedName name="bitumen6070_15">#REF!</definedName>
    <definedName name="bitumen6070_16">#REF!</definedName>
    <definedName name="bitumen6070_17">#REF!</definedName>
    <definedName name="bitumen80_100">!#REF!</definedName>
    <definedName name="bitumenboiler">!#REF!</definedName>
    <definedName name="bitumenboiler_1">"#REF!"</definedName>
    <definedName name="bitumenboiler_12">"$#REF!.#REF!#REF!"</definedName>
    <definedName name="bitumenboiler_14">#REF!</definedName>
    <definedName name="bitumenboiler_15">#REF!</definedName>
    <definedName name="bitumenboiler_16">#REF!</definedName>
    <definedName name="bitumenboiler_17">#REF!</definedName>
    <definedName name="bitumenemul">!#REF!</definedName>
    <definedName name="bitumenemul_1">"#REF!"</definedName>
    <definedName name="bitumenemul_12">"$#REF!.#REF!#REF!"</definedName>
    <definedName name="bitumenemul_14">#REF!</definedName>
    <definedName name="bitumenemul_15">#REF!</definedName>
    <definedName name="bitumenemul_16">#REF!</definedName>
    <definedName name="bitumenemul_17">#REF!</definedName>
    <definedName name="bitumenVG30" localSheetId="1">'[10]Master Sheet'!$M$139</definedName>
    <definedName name="bitumenVG30">#REF!</definedName>
    <definedName name="BITUMINOUS_Work">#REF!</definedName>
    <definedName name="bituminwearingpcc">#REF!</definedName>
    <definedName name="bitwearingbridge">!#REF!</definedName>
    <definedName name="bitwearingcoat">!#REF!</definedName>
    <definedName name="bitwrgmastbnh">!#REF!</definedName>
    <definedName name="BJ" hidden="1">#REF!</definedName>
    <definedName name="bjet">!#REF!</definedName>
    <definedName name="bjlc">#REF!</definedName>
    <definedName name="BL">!#REF!</definedName>
    <definedName name="BLACK_GRANITE">!#REF!</definedName>
    <definedName name="BLACK_GRANITE_1">"#REF!"</definedName>
    <definedName name="BLACK_GRANITE_12">"$#REF!.#REF!#REF!"</definedName>
    <definedName name="BLACKH">!#REF!</definedName>
    <definedName name="blacksmith">!#REF!</definedName>
    <definedName name="blacksmith_1">"#REF!"</definedName>
    <definedName name="blacksmith_12">"$#REF!.#REF!#REF!"</definedName>
    <definedName name="blacksmith_14">#REF!</definedName>
    <definedName name="blacksmith_15">#REF!</definedName>
    <definedName name="blacksmith_16">#REF!</definedName>
    <definedName name="blacksmith_17">#REF!</definedName>
    <definedName name="blacksmithhelper">!#REF!</definedName>
    <definedName name="blacksmithhelper_1">"#REF!"</definedName>
    <definedName name="blacksmithhelper_12">"$#REF!.#REF!#REF!"</definedName>
    <definedName name="blacksmithhelper_14">#REF!</definedName>
    <definedName name="blacksmithhelper_15">#REF!</definedName>
    <definedName name="blacksmithhelper_16">#REF!</definedName>
    <definedName name="blacksmithhelper_17">#REF!</definedName>
    <definedName name="BLAST">!#REF!</definedName>
    <definedName name="blaster">!#REF!</definedName>
    <definedName name="blaster_1">"#REF!"</definedName>
    <definedName name="blaster_12">"$#REF!.#REF!#REF!"</definedName>
    <definedName name="blaster_14">#REF!</definedName>
    <definedName name="blaster_15">#REF!</definedName>
    <definedName name="blaster_16">#REF!</definedName>
    <definedName name="blaster_17">#REF!</definedName>
    <definedName name="BLKGRAN">!#REF!</definedName>
    <definedName name="BLKGRANITE_SKIRTING">!#REF!</definedName>
    <definedName name="BLKGRANITE_SKIRTING_1">"#REF!"</definedName>
    <definedName name="BLKGRANITE_SKIRTING_12">"$#REF!.#REF!#REF!"</definedName>
    <definedName name="BlkS">NA()</definedName>
    <definedName name="BM">!#REF!</definedName>
    <definedName name="BM_1">"#REF!"</definedName>
    <definedName name="BM_14">#REF!</definedName>
    <definedName name="BM_15">#REF!</definedName>
    <definedName name="BM_16">#REF!</definedName>
    <definedName name="BM_17">#REF!</definedName>
    <definedName name="BM_24">NA()</definedName>
    <definedName name="BM_7">NA()</definedName>
    <definedName name="BM_8">"#REF!"</definedName>
    <definedName name="BM_MCW">#REF!</definedName>
    <definedName name="bm1.1">#REF!</definedName>
    <definedName name="bm1.10">#REF!</definedName>
    <definedName name="bm1.11">#REF!</definedName>
    <definedName name="bm1.12">#REF!</definedName>
    <definedName name="bm1.13">#REF!</definedName>
    <definedName name="bm1.14">#REF!</definedName>
    <definedName name="bm1.15">#REF!</definedName>
    <definedName name="bm1.16">#REF!</definedName>
    <definedName name="bm1.17">#REF!</definedName>
    <definedName name="bm1.18">#REF!</definedName>
    <definedName name="bm1.19">#REF!</definedName>
    <definedName name="bm1.2">#REF!</definedName>
    <definedName name="bm1.20">#REF!</definedName>
    <definedName name="bm1.3">#REF!</definedName>
    <definedName name="bm1.4">#REF!</definedName>
    <definedName name="bm1.5">#REF!</definedName>
    <definedName name="bm1.6">#REF!</definedName>
    <definedName name="bm1.7">#REF!</definedName>
    <definedName name="bm1.8">#REF!</definedName>
    <definedName name="bm1.9">#REF!</definedName>
    <definedName name="bm2.1">#REF!</definedName>
    <definedName name="bm2.10">#REF!</definedName>
    <definedName name="bm2.11">#REF!</definedName>
    <definedName name="bm2.12">#REF!</definedName>
    <definedName name="bm2.13">#REF!</definedName>
    <definedName name="bm2.14">#REF!</definedName>
    <definedName name="bm2.15">#REF!</definedName>
    <definedName name="bm2.16">#REF!</definedName>
    <definedName name="bm2.17">#REF!</definedName>
    <definedName name="bm2.18">#REF!</definedName>
    <definedName name="bm2.19">#REF!</definedName>
    <definedName name="bm2.2">#REF!</definedName>
    <definedName name="bm2.20">#REF!</definedName>
    <definedName name="bm2.3">#REF!</definedName>
    <definedName name="bm2.4">#REF!</definedName>
    <definedName name="bm2.5">#REF!</definedName>
    <definedName name="bm2.6">#REF!</definedName>
    <definedName name="bm2.7">#REF!</definedName>
    <definedName name="bm2.8">#REF!</definedName>
    <definedName name="bm2.9">#REF!</definedName>
    <definedName name="bm3.1">#REF!</definedName>
    <definedName name="bm3.10">#REF!</definedName>
    <definedName name="bm3.11">#REF!</definedName>
    <definedName name="bm3.12">#REF!</definedName>
    <definedName name="bm3.13">#REF!</definedName>
    <definedName name="bm3.14">#REF!</definedName>
    <definedName name="bm3.15">#REF!</definedName>
    <definedName name="bm3.16">#REF!</definedName>
    <definedName name="bm3.17">#REF!</definedName>
    <definedName name="bm3.18">#REF!</definedName>
    <definedName name="bm3.19">#REF!</definedName>
    <definedName name="bm3.2">#REF!</definedName>
    <definedName name="bm3.20">#REF!</definedName>
    <definedName name="bm3.3">#REF!</definedName>
    <definedName name="bm3.4">#REF!</definedName>
    <definedName name="bm3.5">#REF!</definedName>
    <definedName name="bm3.6">#REF!</definedName>
    <definedName name="bm3.7">#REF!</definedName>
    <definedName name="bm3.8">#REF!</definedName>
    <definedName name="bm3.9">#REF!</definedName>
    <definedName name="bm4.1">#REF!</definedName>
    <definedName name="bm4.10">#REF!</definedName>
    <definedName name="bm4.11">#REF!</definedName>
    <definedName name="bm4.12">#REF!</definedName>
    <definedName name="bm4.13">#REF!</definedName>
    <definedName name="bm4.14">#REF!</definedName>
    <definedName name="bm4.15">#REF!</definedName>
    <definedName name="bm4.16">#REF!</definedName>
    <definedName name="bm4.17">#REF!</definedName>
    <definedName name="bm4.18">#REF!</definedName>
    <definedName name="bm4.19">#REF!</definedName>
    <definedName name="bm4.2">#REF!</definedName>
    <definedName name="bm4.20">#REF!</definedName>
    <definedName name="bm4.3">#REF!</definedName>
    <definedName name="bm4.4">#REF!</definedName>
    <definedName name="bm4.5">#REF!</definedName>
    <definedName name="bm4.6">#REF!</definedName>
    <definedName name="bm4.7">#REF!</definedName>
    <definedName name="bm4.8">#REF!</definedName>
    <definedName name="bm4.9">#REF!</definedName>
    <definedName name="bmave">#REF!</definedName>
    <definedName name="bmin">#REF!</definedName>
    <definedName name="bmnhwithlead">!#REF!</definedName>
    <definedName name="bmpcc">#REF!</definedName>
    <definedName name="bmpccrate" localSheetId="1">'[11] AnalysisPCC'!$G$445</definedName>
    <definedName name="bmpccrate">#REF!</definedName>
    <definedName name="bmpccwithlead">#REF!</definedName>
    <definedName name="bmplantrate">#REF!</definedName>
    <definedName name="bmroad">!#REF!</definedName>
    <definedName name="BMSFR">!#REF!</definedName>
    <definedName name="BMSUMMARY">!#REF!</definedName>
    <definedName name="bn">#REF!</definedName>
    <definedName name="bnd">!#REF!</definedName>
    <definedName name="bo">!#REF!</definedName>
    <definedName name="bol">!#REF!</definedName>
    <definedName name="boml">!#REF!</definedName>
    <definedName name="boml1">!#REF!</definedName>
    <definedName name="bondstone">#REF!</definedName>
    <definedName name="BOQ">!#REF!</definedName>
    <definedName name="BOQ_17">!#REF!</definedName>
    <definedName name="BOQ_Direct_Selling_Cost" localSheetId="2">City&amp;" "&amp;State</definedName>
    <definedName name="BOQ_Direct_Selling_Cost" localSheetId="1">City&amp;" "&amp;State</definedName>
    <definedName name="BOQ_Direct_Selling_Cost" localSheetId="9">City&amp;" "&amp;State</definedName>
    <definedName name="BOQ_Direct_Selling_Cost">City&amp;" "&amp;State</definedName>
    <definedName name="BOQ_New" localSheetId="2" hidden="1">{#N/A,#N/A,TRUE,"Front";#N/A,#N/A,TRUE,"Simple Letter";#N/A,#N/A,TRUE,"Inside";#N/A,#N/A,TRUE,"Contents";#N/A,#N/A,TRUE,"Basis";#N/A,#N/A,TRUE,"Inclusions";#N/A,#N/A,TRUE,"Exclusions";#N/A,#N/A,TRUE,"Areas";#N/A,#N/A,TRUE,"Summary";#N/A,#N/A,TRUE,"Detail"}</definedName>
    <definedName name="BOQ_New" localSheetId="1" hidden="1">{#N/A,#N/A,TRUE,"Front";#N/A,#N/A,TRUE,"Simple Letter";#N/A,#N/A,TRUE,"Inside";#N/A,#N/A,TRUE,"Contents";#N/A,#N/A,TRUE,"Basis";#N/A,#N/A,TRUE,"Inclusions";#N/A,#N/A,TRUE,"Exclusions";#N/A,#N/A,TRUE,"Areas";#N/A,#N/A,TRUE,"Summary";#N/A,#N/A,TRUE,"Detail"}</definedName>
    <definedName name="BOQ_New" localSheetId="9" hidden="1">{#N/A,#N/A,TRUE,"Front";#N/A,#N/A,TRUE,"Simple Letter";#N/A,#N/A,TRUE,"Inside";#N/A,#N/A,TRUE,"Contents";#N/A,#N/A,TRUE,"Basis";#N/A,#N/A,TRUE,"Inclusions";#N/A,#N/A,TRUE,"Exclusions";#N/A,#N/A,TRUE,"Areas";#N/A,#N/A,TRUE,"Summary";#N/A,#N/A,TRUE,"Detail"}</definedName>
    <definedName name="BOQ_New" hidden="1">{#N/A,#N/A,TRUE,"Front";#N/A,#N/A,TRUE,"Simple Letter";#N/A,#N/A,TRUE,"Inside";#N/A,#N/A,TRUE,"Contents";#N/A,#N/A,TRUE,"Basis";#N/A,#N/A,TRUE,"Inclusions";#N/A,#N/A,TRUE,"Exclusions";#N/A,#N/A,TRUE,"Areas";#N/A,#N/A,TRUE,"Summary";#N/A,#N/A,TRUE,"Detail"}</definedName>
    <definedName name="boqdata">#REF!</definedName>
    <definedName name="bore20to30">#REF!</definedName>
    <definedName name="BORE30">#REF!</definedName>
    <definedName name="BOREWELL">!#REF!</definedName>
    <definedName name="BOREWELL_1">"#REF!"</definedName>
    <definedName name="BOREWELL_12">"$#REF!.#REF!#REF!"</definedName>
    <definedName name="BOREWELL_7">"#REF!"</definedName>
    <definedName name="BOREWELL_8">"#REF!"</definedName>
    <definedName name="bose">#REF!</definedName>
    <definedName name="Bot._Level_of_Pier_cap">!#REF!</definedName>
    <definedName name="botl">!#REF!</definedName>
    <definedName name="botl1">!#REF!</definedName>
    <definedName name="botn">!#REF!</definedName>
    <definedName name="Bott_Level_of_pier_column">!#REF!</definedName>
    <definedName name="BOULD">#REF!</definedName>
    <definedName name="boulder">!#REF!</definedName>
    <definedName name="boulder_1">"#REF!"</definedName>
    <definedName name="boulder_12">"$#REF!.#REF!#REF!"</definedName>
    <definedName name="boulder_14">#REF!</definedName>
    <definedName name="boulder_15">#REF!</definedName>
    <definedName name="boulder_16">#REF!</definedName>
    <definedName name="boulder_17">#REF!</definedName>
    <definedName name="boulder_7">"#REF!"</definedName>
    <definedName name="boulder_8">"#REF!"</definedName>
    <definedName name="boulder_9">#REF!</definedName>
    <definedName name="boulderapron300">!#REF!</definedName>
    <definedName name="boundarypillar">!#REF!</definedName>
    <definedName name="boundarypillarpcc">#REF!</definedName>
    <definedName name="box">!#REF!</definedName>
    <definedName name="BOXCELL" localSheetId="1">[12]BOXCELL!$B$1:$B$17</definedName>
    <definedName name="BOXCELL">#REF!</definedName>
    <definedName name="BOXCULVERT" localSheetId="1">[12]BOXCULVERT!$B$1:$B$22</definedName>
    <definedName name="BOXCULVERT">#REF!</definedName>
    <definedName name="boxm25">!#REF!</definedName>
    <definedName name="bp">#REF!</definedName>
    <definedName name="bpf">!#REF!</definedName>
    <definedName name="bpg">#REF!</definedName>
    <definedName name="bplant">#REF!</definedName>
    <definedName name="bpn">#REF!</definedName>
    <definedName name="Breaks">!#REF!</definedName>
    <definedName name="Breast_Wall" localSheetId="1">'[13]Breast-Wall'!$B$31:$J$51</definedName>
    <definedName name="Breast_Wall">#REF!</definedName>
    <definedName name="breq">#REF!</definedName>
    <definedName name="BRF">#REF!</definedName>
    <definedName name="brga">#REF!</definedName>
    <definedName name="brght">#REF!</definedName>
    <definedName name="brght_17">#REF!</definedName>
    <definedName name="brgl">#REF!</definedName>
    <definedName name="brglvl">#REF!</definedName>
    <definedName name="brgw">#REF!</definedName>
    <definedName name="BRICK">!#REF!</definedName>
    <definedName name="BRICK_COBA">!#REF!</definedName>
    <definedName name="BRICK_COBA_1">"#REF!"</definedName>
    <definedName name="BRICK_COBA_12">"$#REF!.#REF!#REF!"</definedName>
    <definedName name="BRICK_COBA_7">"#REF!"</definedName>
    <definedName name="BRICK_COBA_8">"#REF!"</definedName>
    <definedName name="Brick_Mason_SLC">!#REF!</definedName>
    <definedName name="brick7">!#REF!</definedName>
    <definedName name="bricks">!#REF!</definedName>
    <definedName name="bricks_1">"#REF!"</definedName>
    <definedName name="bricks_12">"$#REF!.#REF!#REF!"</definedName>
    <definedName name="bricks_14">#REF!</definedName>
    <definedName name="bricks_15">#REF!</definedName>
    <definedName name="bricks_16">#REF!</definedName>
    <definedName name="bricks_17">#REF!</definedName>
    <definedName name="bricksleadnh">#REF!</definedName>
    <definedName name="bricksnh">!#REF!</definedName>
    <definedName name="BRICKWORK">!#REF!</definedName>
    <definedName name="BRICKWORK_1">"#REF!"</definedName>
    <definedName name="BRICKWORK_12">"$#REF!.#REF!#REF!"</definedName>
    <definedName name="BRIDGE_CONDITION_SURVEY">#REF!</definedName>
    <definedName name="BRIDGE_INSPECTION_REPORT">#REF!</definedName>
    <definedName name="Bridge_Inventory_Survey">#REF!</definedName>
    <definedName name="BRIDGE10">#REF!</definedName>
    <definedName name="BRIDGE11">#REF!</definedName>
    <definedName name="bridge7">!#REF!</definedName>
    <definedName name="bridge9">!#REF!</definedName>
    <definedName name="BRIDGES">#REF!</definedName>
    <definedName name="BRL">#REF!</definedName>
    <definedName name="BROM">!#REF!</definedName>
    <definedName name="broom">!#REF!</definedName>
    <definedName name="BS">!#REF!</definedName>
    <definedName name="BS_17">!#REF!</definedName>
    <definedName name="BS_7">!#REF!</definedName>
    <definedName name="BS_7_17">!#REF!</definedName>
    <definedName name="BS_8">!#REF!</definedName>
    <definedName name="BS_8_17">!#REF!</definedName>
    <definedName name="BS_9">!#REF!</definedName>
    <definedName name="BS_9_17">!#REF!</definedName>
    <definedName name="Bsalam">#REF!</definedName>
    <definedName name="bsc">#REF!</definedName>
    <definedName name="bsc_17">#REF!</definedName>
    <definedName name="bslinedditch">!#REF!</definedName>
    <definedName name="BSS">#REF!</definedName>
    <definedName name="bsslab">!#REF!</definedName>
    <definedName name="bsslablead">#REF!</definedName>
    <definedName name="bsslableadnh">#REF!</definedName>
    <definedName name="bsslabnh">!#REF!</definedName>
    <definedName name="bt">#REF!</definedName>
    <definedName name="bt60.70">#REF!</definedName>
    <definedName name="bt80.100">#REF!</definedName>
    <definedName name="btl">#REF!</definedName>
    <definedName name="bua">!#REF!</definedName>
    <definedName name="BUDDHA">!#REF!</definedName>
    <definedName name="Budget">!#REF!</definedName>
    <definedName name="building">#REF!</definedName>
    <definedName name="building___0">#REF!</definedName>
    <definedName name="building___11">#REF!</definedName>
    <definedName name="building___12">#REF!</definedName>
    <definedName name="BUILDING_No.10">!#REF!</definedName>
    <definedName name="BUILDING_No.2">!#REF!</definedName>
    <definedName name="BUILDING_No.3a">!#REF!</definedName>
    <definedName name="BUILDING_No.3b">!#REF!</definedName>
    <definedName name="BUILDING_No.3c">!#REF!</definedName>
    <definedName name="BUILDING_No.4A">!#REF!</definedName>
    <definedName name="BuiltIn_AutoFilter___1">#REF!</definedName>
    <definedName name="BuiltIn_AutoFilter___17">#REF!</definedName>
    <definedName name="BuiltIn_AutoFilter___19">#REF!</definedName>
    <definedName name="BuiltIn_Consolidate_Area___1">NA()</definedName>
    <definedName name="BuiltIn_Consolidate_Area___2">NA()</definedName>
    <definedName name="BuiltIn_Consolidate_Area___3">NA()</definedName>
    <definedName name="BuiltIn_Consolidate_Area___4">NA()</definedName>
    <definedName name="BuiltIn_Consolidate_Area___5">NA()</definedName>
    <definedName name="BuiltIn_Consolidate_Area___6">NA()</definedName>
    <definedName name="BuiltIn_Consolidate_Area___7">NA()</definedName>
    <definedName name="BuiltIn_Consolidate_Area___9">NA()</definedName>
    <definedName name="BuiltIn_Database___0">"$"</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1">"#REF!"</definedName>
    <definedName name="BuiltIn_Print_Area___0___0___0___0___0___0_24">NA()</definedName>
    <definedName name="BuiltIn_Print_Area___0___0___0___0___0___0_7">NA()</definedName>
    <definedName name="BuiltIn_Print_Area___0___0___0___0___0___0_8">"#REF!"</definedName>
    <definedName name="BuiltIn_Print_Area___0___0___0___0___0_1">NA()</definedName>
    <definedName name="BuiltIn_Print_Area___0___0___0___0___0_12">NA()</definedName>
    <definedName name="BuiltIn_Print_Area___0___0___0___0___0_24">NA()</definedName>
    <definedName name="BuiltIn_Print_Area___0___0___0___0___0_25">NA()</definedName>
    <definedName name="BuiltIn_Print_Area___0___0___0___0___0_26">NA()</definedName>
    <definedName name="BuiltIn_Print_Area___0___0___0___0___0_7">NA()</definedName>
    <definedName name="BuiltIn_Print_Titles">!#REF!</definedName>
    <definedName name="BuiltIn_Print_Titles___0">#N/A</definedName>
    <definedName name="BuiltIn_Print_Titles___0___0">!#REF!</definedName>
    <definedName name="BuiltIn_Print_Titles___0___0___0">!#REF!</definedName>
    <definedName name="BuiltIn_Print_Titles___0___0___0___0">!#REF!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uiltIn_Print_Titles___0___0___0___0_1">"#REF!"</definedName>
    <definedName name="BuiltIn_Print_Titles___0___0___0___0_12">"$#REF!.#REF!#REF!"</definedName>
    <definedName name="BuiltIn_Print_Titles___0___0___0___0_24">NA()</definedName>
    <definedName name="BuiltIn_Print_Titles___0___0___0___0_25">NA()</definedName>
    <definedName name="BuiltIn_Print_Titles___0___0___0___0_26">NA()</definedName>
    <definedName name="BuiltIn_Print_Titles___0___0___0___0_7">NA()</definedName>
    <definedName name="BuiltIn_Print_Titles___0___0___0___0_8">"#REF!"</definedName>
    <definedName name="bulkbitumen">!#REF!</definedName>
    <definedName name="buoy">#REF!</definedName>
    <definedName name="Bus_bays">!#REF!</definedName>
    <definedName name="busbay.pcc">#REF!</definedName>
    <definedName name="busbaypcc">#REF!</definedName>
    <definedName name="Busbays">!#REF!</definedName>
    <definedName name="Button_2">"Physical_Progress_Daily_Financial_List"</definedName>
    <definedName name="Button_5">"AS_PER_TALLY_31_09_04_ONYX_List"</definedName>
    <definedName name="Button_7">"AS_PER_TALLY_31_09_04_ONYX_List1"</definedName>
    <definedName name="Button_8">"AS_PER_TALLY_31_09_04_ONYX_List1"</definedName>
    <definedName name="bv">!#REF!</definedName>
    <definedName name="bv_17">!#REF!</definedName>
    <definedName name="bv_7">!#REF!</definedName>
    <definedName name="bv_7_17">!#REF!</definedName>
    <definedName name="bv_8">!#REF!</definedName>
    <definedName name="bv_8_17">!#REF!</definedName>
    <definedName name="bv_9">!#REF!</definedName>
    <definedName name="bv_9_17">!#REF!</definedName>
    <definedName name="bvvd">#REF!</definedName>
    <definedName name="BW">!#REF!</definedName>
    <definedName name="bwcg">#REF!</definedName>
    <definedName name="bwcg1">#REF!</definedName>
    <definedName name="BWIRE">!#REF!</definedName>
    <definedName name="Bwire_1">"#REF!"</definedName>
    <definedName name="Bwire_24">NA()</definedName>
    <definedName name="Bwire_7">NA()</definedName>
    <definedName name="Bwire_8">"#REF!"</definedName>
    <definedName name="bwmc">#REF!</definedName>
    <definedName name="bwmc1">#REF!</definedName>
    <definedName name="bwms">#REF!</definedName>
    <definedName name="bwms1">#REF!</definedName>
    <definedName name="BWORK">!#REF!</definedName>
    <definedName name="Bx">!#REF!</definedName>
    <definedName name="Bx___0">!#REF!</definedName>
    <definedName name="Bx___13">!#REF!</definedName>
    <definedName name="bxevxed">#REF!</definedName>
    <definedName name="bxnvxnd">#REF!</definedName>
    <definedName name="C.1">#REF!</definedName>
    <definedName name="C.1_17">#REF!</definedName>
    <definedName name="C.2">#REF!</definedName>
    <definedName name="C.3">#REF!</definedName>
    <definedName name="C.4">#REF!</definedName>
    <definedName name="C.4_17">#REF!</definedName>
    <definedName name="C.5">#REF!</definedName>
    <definedName name="C.6">#REF!</definedName>
    <definedName name="c.b" localSheetId="2" hidden="1">{#N/A,#N/A,TRUE,"Front";#N/A,#N/A,TRUE,"Simple Letter";#N/A,#N/A,TRUE,"Inside";#N/A,#N/A,TRUE,"Contents";#N/A,#N/A,TRUE,"Basis";#N/A,#N/A,TRUE,"Inclusions";#N/A,#N/A,TRUE,"Exclusions";#N/A,#N/A,TRUE,"Areas";#N/A,#N/A,TRUE,"Summary";#N/A,#N/A,TRUE,"Detail"}</definedName>
    <definedName name="c.b" localSheetId="1" hidden="1">{#N/A,#N/A,TRUE,"Front";#N/A,#N/A,TRUE,"Simple Letter";#N/A,#N/A,TRUE,"Inside";#N/A,#N/A,TRUE,"Contents";#N/A,#N/A,TRUE,"Basis";#N/A,#N/A,TRUE,"Inclusions";#N/A,#N/A,TRUE,"Exclusions";#N/A,#N/A,TRUE,"Areas";#N/A,#N/A,TRUE,"Summary";#N/A,#N/A,TRUE,"Detail"}</definedName>
    <definedName name="c.b" localSheetId="9" hidden="1">{#N/A,#N/A,TRUE,"Front";#N/A,#N/A,TRUE,"Simple Letter";#N/A,#N/A,TRUE,"Inside";#N/A,#N/A,TRUE,"Contents";#N/A,#N/A,TRUE,"Basis";#N/A,#N/A,TRUE,"Inclusions";#N/A,#N/A,TRUE,"Exclusions";#N/A,#N/A,TRUE,"Areas";#N/A,#N/A,TRUE,"Summary";#N/A,#N/A,TRUE,"Detail"}</definedName>
    <definedName name="c.b" hidden="1">{#N/A,#N/A,TRUE,"Front";#N/A,#N/A,TRUE,"Simple Letter";#N/A,#N/A,TRUE,"Inside";#N/A,#N/A,TRUE,"Contents";#N/A,#N/A,TRUE,"Basis";#N/A,#N/A,TRUE,"Inclusions";#N/A,#N/A,TRUE,"Exclusions";#N/A,#N/A,TRUE,"Areas";#N/A,#N/A,TRUE,"Summary";#N/A,#N/A,TRUE,"Detail"}</definedName>
    <definedName name="C.C.">#REF!</definedName>
    <definedName name="C.C.Road">#REF!</definedName>
    <definedName name="c.p.o.h.">#REF!</definedName>
    <definedName name="C_">#N/A</definedName>
    <definedName name="C__">!#REF!</definedName>
    <definedName name="C_Value" localSheetId="1">[14]Tables!$A$3:$B$20</definedName>
    <definedName name="C_Value">#REF!</definedName>
    <definedName name="ca">!#REF!</definedName>
    <definedName name="cab21.5tp">#REF!</definedName>
    <definedName name="cab21s">#REF!</definedName>
    <definedName name="cab21us">#REF!</definedName>
    <definedName name="cab31s">#REF!</definedName>
    <definedName name="cab31us">#REF!</definedName>
    <definedName name="cab41s">#REF!</definedName>
    <definedName name="cab41us">#REF!</definedName>
    <definedName name="cabf">#REF!</definedName>
    <definedName name="CABLE_A">#REF!</definedName>
    <definedName name="CABLE_G">#REF!</definedName>
    <definedName name="CABLES">!#REF!</definedName>
    <definedName name="cal_level_tariff">#REF!</definedName>
    <definedName name="CALf">#REF!</definedName>
    <definedName name="camb">!#REF!</definedName>
    <definedName name="camber">#REF!</definedName>
    <definedName name="camber_sides">#REF!</definedName>
    <definedName name="cant">#REF!</definedName>
    <definedName name="cantj">!#REF!</definedName>
    <definedName name="cantt">!#REF!</definedName>
    <definedName name="canttx">!#REF!</definedName>
    <definedName name="CAPAPR">!#REF!</definedName>
    <definedName name="CAPAUG">!#REF!</definedName>
    <definedName name="CAPDEC">!#REF!</definedName>
    <definedName name="CAPFEB">!#REF!</definedName>
    <definedName name="capital">#REF!</definedName>
    <definedName name="CAPJAN">!#REF!</definedName>
    <definedName name="CAPJUL">!#REF!</definedName>
    <definedName name="CAPJUN">!#REF!</definedName>
    <definedName name="CAPMAR">!#REF!</definedName>
    <definedName name="capmar1">#REF!</definedName>
    <definedName name="CAPMAY">!#REF!</definedName>
    <definedName name="CAPNOV">!#REF!</definedName>
    <definedName name="CAPOCT">!#REF!</definedName>
    <definedName name="CAPSEP">!#REF!</definedName>
    <definedName name="CAR">!#REF!</definedName>
    <definedName name="carp" localSheetId="2" hidden="1">{#N/A,#N/A,TRUE,"Front";#N/A,#N/A,TRUE,"Simple Letter";#N/A,#N/A,TRUE,"Inside";#N/A,#N/A,TRUE,"Contents";#N/A,#N/A,TRUE,"Basis";#N/A,#N/A,TRUE,"Inclusions";#N/A,#N/A,TRUE,"Exclusions";#N/A,#N/A,TRUE,"Areas";#N/A,#N/A,TRUE,"Summary";#N/A,#N/A,TRUE,"Detail"}</definedName>
    <definedName name="carp" localSheetId="1" hidden="1">{#N/A,#N/A,TRUE,"Front";#N/A,#N/A,TRUE,"Simple Letter";#N/A,#N/A,TRUE,"Inside";#N/A,#N/A,TRUE,"Contents";#N/A,#N/A,TRUE,"Basis";#N/A,#N/A,TRUE,"Inclusions";#N/A,#N/A,TRUE,"Exclusions";#N/A,#N/A,TRUE,"Areas";#N/A,#N/A,TRUE,"Summary";#N/A,#N/A,TRUE,"Detail"}</definedName>
    <definedName name="carp" localSheetId="9" hidden="1">{#N/A,#N/A,TRUE,"Front";#N/A,#N/A,TRUE,"Simple Letter";#N/A,#N/A,TRUE,"Inside";#N/A,#N/A,TRUE,"Contents";#N/A,#N/A,TRUE,"Basis";#N/A,#N/A,TRUE,"Inclusions";#N/A,#N/A,TRUE,"Exclusions";#N/A,#N/A,TRUE,"Areas";#N/A,#N/A,TRUE,"Summary";#N/A,#N/A,TRUE,"Detail"}</definedName>
    <definedName name="carp" hidden="1">{#N/A,#N/A,TRUE,"Front";#N/A,#N/A,TRUE,"Simple Letter";#N/A,#N/A,TRUE,"Inside";#N/A,#N/A,TRUE,"Contents";#N/A,#N/A,TRUE,"Basis";#N/A,#N/A,TRUE,"Inclusions";#N/A,#N/A,TRUE,"Exclusions";#N/A,#N/A,TRUE,"Areas";#N/A,#N/A,TRUE,"Summary";#N/A,#N/A,TRUE,"Detail"}</definedName>
    <definedName name="carpenter">!#REF!</definedName>
    <definedName name="carpenter_1">"#REF!"</definedName>
    <definedName name="carpenter_12">"$#REF!.#REF!#REF!"</definedName>
    <definedName name="carpenter_14">#REF!</definedName>
    <definedName name="carpenter_15">#REF!</definedName>
    <definedName name="carpenter_16">#REF!</definedName>
    <definedName name="carpenter_17">#REF!</definedName>
    <definedName name="carpenter1">!#REF!</definedName>
    <definedName name="carpenter1_1">"#REF!"</definedName>
    <definedName name="carpenter1_12">"$#REF!.#REF!#REF!"</definedName>
    <definedName name="carpenter1_14">#REF!</definedName>
    <definedName name="carpenter1_15">#REF!</definedName>
    <definedName name="carpenter1_16">#REF!</definedName>
    <definedName name="carpenter1_17">#REF!</definedName>
    <definedName name="carpenter2">!#REF!</definedName>
    <definedName name="carpenter2_1">"#REF!"</definedName>
    <definedName name="carpenter2_12">"$#REF!.#REF!#REF!"</definedName>
    <definedName name="carpenter2_14">#REF!</definedName>
    <definedName name="carpenter2_15">#REF!</definedName>
    <definedName name="carpenter2_16">#REF!</definedName>
    <definedName name="carpenter2_17">#REF!</definedName>
    <definedName name="carpenterI">!#REF!</definedName>
    <definedName name="carpenterI_1">"#REF!"</definedName>
    <definedName name="carpenterI_12">"$#REF!.#REF!#REF!"</definedName>
    <definedName name="carpenterI_14">#REF!</definedName>
    <definedName name="carpenterI_15">#REF!</definedName>
    <definedName name="carpenterI_16">#REF!</definedName>
    <definedName name="carpenterI_17">#REF!</definedName>
    <definedName name="carpenterII">!#REF!</definedName>
    <definedName name="carpenterII_1">"#REF!"</definedName>
    <definedName name="carpenterII_12">"$#REF!.#REF!#REF!"</definedName>
    <definedName name="carpenterII_14">#REF!</definedName>
    <definedName name="carpenterII_15">#REF!</definedName>
    <definedName name="carpenterII_16">#REF!</definedName>
    <definedName name="carpenterII_17">#REF!</definedName>
    <definedName name="carpet">!#REF!</definedName>
    <definedName name="carpet___0">!#REF!</definedName>
    <definedName name="carpet___11">!#REF!</definedName>
    <definedName name="carpet___12">!#REF!</definedName>
    <definedName name="carpg" localSheetId="2" hidden="1">{#N/A,#N/A,TRUE,"Front";#N/A,#N/A,TRUE,"Simple Letter";#N/A,#N/A,TRUE,"Inside";#N/A,#N/A,TRUE,"Contents";#N/A,#N/A,TRUE,"Basis";#N/A,#N/A,TRUE,"Inclusions";#N/A,#N/A,TRUE,"Exclusions";#N/A,#N/A,TRUE,"Areas";#N/A,#N/A,TRUE,"Summary";#N/A,#N/A,TRUE,"Detail"}</definedName>
    <definedName name="carpg" localSheetId="1" hidden="1">{#N/A,#N/A,TRUE,"Front";#N/A,#N/A,TRUE,"Simple Letter";#N/A,#N/A,TRUE,"Inside";#N/A,#N/A,TRUE,"Contents";#N/A,#N/A,TRUE,"Basis";#N/A,#N/A,TRUE,"Inclusions";#N/A,#N/A,TRUE,"Exclusions";#N/A,#N/A,TRUE,"Areas";#N/A,#N/A,TRUE,"Summary";#N/A,#N/A,TRUE,"Detail"}</definedName>
    <definedName name="carpg" localSheetId="9" hidden="1">{#N/A,#N/A,TRUE,"Front";#N/A,#N/A,TRUE,"Simple Letter";#N/A,#N/A,TRUE,"Inside";#N/A,#N/A,TRUE,"Contents";#N/A,#N/A,TRUE,"Basis";#N/A,#N/A,TRUE,"Inclusions";#N/A,#N/A,TRUE,"Exclusions";#N/A,#N/A,TRUE,"Areas";#N/A,#N/A,TRUE,"Summary";#N/A,#N/A,TRUE,"Detail"}</definedName>
    <definedName name="carpg" hidden="1">{#N/A,#N/A,TRUE,"Front";#N/A,#N/A,TRUE,"Simple Letter";#N/A,#N/A,TRUE,"Inside";#N/A,#N/A,TRUE,"Contents";#N/A,#N/A,TRUE,"Basis";#N/A,#N/A,TRUE,"Inclusions";#N/A,#N/A,TRUE,"Exclusions";#N/A,#N/A,TRUE,"Areas";#N/A,#N/A,TRUE,"Summary";#N/A,#N/A,TRUE,"Detail"}</definedName>
    <definedName name="CARPI">#REF!</definedName>
    <definedName name="carpnm" localSheetId="2" hidden="1">{#N/A,#N/A,TRUE,"Front";#N/A,#N/A,TRUE,"Simple Letter";#N/A,#N/A,TRUE,"Inside";#N/A,#N/A,TRUE,"Contents";#N/A,#N/A,TRUE,"Basis";#N/A,#N/A,TRUE,"Inclusions";#N/A,#N/A,TRUE,"Exclusions";#N/A,#N/A,TRUE,"Areas";#N/A,#N/A,TRUE,"Summary";#N/A,#N/A,TRUE,"Detail"}</definedName>
    <definedName name="carpnm" localSheetId="1" hidden="1">{#N/A,#N/A,TRUE,"Front";#N/A,#N/A,TRUE,"Simple Letter";#N/A,#N/A,TRUE,"Inside";#N/A,#N/A,TRUE,"Contents";#N/A,#N/A,TRUE,"Basis";#N/A,#N/A,TRUE,"Inclusions";#N/A,#N/A,TRUE,"Exclusions";#N/A,#N/A,TRUE,"Areas";#N/A,#N/A,TRUE,"Summary";#N/A,#N/A,TRUE,"Detail"}</definedName>
    <definedName name="carpnm" localSheetId="9" hidden="1">{#N/A,#N/A,TRUE,"Front";#N/A,#N/A,TRUE,"Simple Letter";#N/A,#N/A,TRUE,"Inside";#N/A,#N/A,TRUE,"Contents";#N/A,#N/A,TRUE,"Basis";#N/A,#N/A,TRUE,"Inclusions";#N/A,#N/A,TRUE,"Exclusions";#N/A,#N/A,TRUE,"Areas";#N/A,#N/A,TRUE,"Summary";#N/A,#N/A,TRUE,"Detail"}</definedName>
    <definedName name="carpnm" hidden="1">{#N/A,#N/A,TRUE,"Front";#N/A,#N/A,TRUE,"Simple Letter";#N/A,#N/A,TRUE,"Inside";#N/A,#N/A,TRUE,"Contents";#N/A,#N/A,TRUE,"Basis";#N/A,#N/A,TRUE,"Inclusions";#N/A,#N/A,TRUE,"Exclusions";#N/A,#N/A,TRUE,"Areas";#N/A,#N/A,TRUE,"Summary";#N/A,#N/A,TRUE,"Detail"}</definedName>
    <definedName name="carr_agg">!#REF!</definedName>
    <definedName name="carr_cem">!#REF!</definedName>
    <definedName name="carr_ew">!#REF!</definedName>
    <definedName name="carr_steel">!#REF!</definedName>
    <definedName name="cascrente">!#REF!</definedName>
    <definedName name="CASE_1">!#REF!</definedName>
    <definedName name="CASE_10">!#REF!</definedName>
    <definedName name="CASE_2">!#REF!</definedName>
    <definedName name="CASE_3">!#REF!</definedName>
    <definedName name="CASE_4">!#REF!</definedName>
    <definedName name="CASE_5">!#REF!</definedName>
    <definedName name="CASE_6">!#REF!</definedName>
    <definedName name="CASE_7">!#REF!</definedName>
    <definedName name="CASE_8">!#REF!</definedName>
    <definedName name="CASE_9">!#REF!</definedName>
    <definedName name="cash" localSheetId="2" hidden="1">{"'Sheet1'!$A$4386:$N$4591"}</definedName>
    <definedName name="cash" localSheetId="1" hidden="1">{"'Sheet1'!$A$4386:$N$4591"}</definedName>
    <definedName name="cash" localSheetId="9" hidden="1">{"'Sheet1'!$A$4386:$N$4591"}</definedName>
    <definedName name="cash" hidden="1">{"'Sheet1'!$A$4386:$N$4591"}</definedName>
    <definedName name="cash_bank">#REF!</definedName>
    <definedName name="CASH_OUT">#REF!</definedName>
    <definedName name="CASTING_BLOCK_STR01">#REF!</definedName>
    <definedName name="CASTING_BLOCK_STR02">#REF!</definedName>
    <definedName name="castinsiturail">!#REF!</definedName>
    <definedName name="category">#REF!</definedName>
    <definedName name="CatEyes">!#REF!</definedName>
    <definedName name="cautionary.pcc">#REF!</definedName>
    <definedName name="cautionarypcc">#REF!</definedName>
    <definedName name="CB" localSheetId="1">[15]STEEL!#REF!</definedName>
    <definedName name="CB">#REF!</definedName>
    <definedName name="cbas">#REF!</definedName>
    <definedName name="Cbasic">#REF!</definedName>
    <definedName name="CBEAR">#REF!</definedName>
    <definedName name="cbecc">!#REF!</definedName>
    <definedName name="cbecc_17">!#REF!</definedName>
    <definedName name="cbecc_7">!#REF!</definedName>
    <definedName name="cbecc_7_17">!#REF!</definedName>
    <definedName name="cbecc_8">!#REF!</definedName>
    <definedName name="cbecc_8_17">!#REF!</definedName>
    <definedName name="cbecc_9">!#REF!</definedName>
    <definedName name="cbecc_9_17">!#REF!</definedName>
    <definedName name="cbgl1">#REF!</definedName>
    <definedName name="cbgl2">#REF!</definedName>
    <definedName name="cbgl3">#REF!</definedName>
    <definedName name="cbgl4">#REF!</definedName>
    <definedName name="Cbot">#REF!</definedName>
    <definedName name="cbwd">!#REF!</definedName>
    <definedName name="cbwt">!#REF!</definedName>
    <definedName name="cbwt_17">!#REF!</definedName>
    <definedName name="cbwt_7">!#REF!</definedName>
    <definedName name="cbwt_7_17">!#REF!</definedName>
    <definedName name="cbwt_8">!#REF!</definedName>
    <definedName name="cbwt_8_17">!#REF!</definedName>
    <definedName name="cbwt_9">!#REF!</definedName>
    <definedName name="cbwt_9_17">!#REF!</definedName>
    <definedName name="cbwtt">!#REF!</definedName>
    <definedName name="cbwtt_17">!#REF!</definedName>
    <definedName name="cbxsa">!#REF!</definedName>
    <definedName name="cbxsa_17">!#REF!</definedName>
    <definedName name="CC">!#REF!</definedName>
    <definedName name="ccbeam">#REF!</definedName>
    <definedName name="CCBP">!#REF!</definedName>
    <definedName name="ccbrgs">#REF!</definedName>
    <definedName name="ccc">!#REF!</definedName>
    <definedName name="cccc">#REF!</definedName>
    <definedName name="cceleadnh">#REF!</definedName>
    <definedName name="ccenh">!#REF!</definedName>
    <definedName name="ccolagl">#REF!</definedName>
    <definedName name="ccpicw">!#REF!</definedName>
    <definedName name="ccpicw_17">!#REF!</definedName>
    <definedName name="ccpicw_7">!#REF!</definedName>
    <definedName name="ccpicw_7_17">!#REF!</definedName>
    <definedName name="ccpicw_8">!#REF!</definedName>
    <definedName name="ccpicw_8_17">!#REF!</definedName>
    <definedName name="ccpicw_9">!#REF!</definedName>
    <definedName name="ccpicw_9_17">!#REF!</definedName>
    <definedName name="ccprlgb">#REF!</definedName>
    <definedName name="ccprlgt">#REF!</definedName>
    <definedName name="CCRUSH">!#REF!</definedName>
    <definedName name="CCS">#REF!</definedName>
    <definedName name="ccspani">#REF!</definedName>
    <definedName name="ccspano">#REF!</definedName>
    <definedName name="ccspl">#REF!</definedName>
    <definedName name="ccspll">#REF!</definedName>
    <definedName name="ccsplt">#REF!</definedName>
    <definedName name="CCSS">#REF!</definedName>
    <definedName name="Ccu">!#REF!</definedName>
    <definedName name="ccv">#REF!</definedName>
    <definedName name="CD" localSheetId="1">[16]CD!$C$4:$J$54</definedName>
    <definedName name="CD">#REF!</definedName>
    <definedName name="CD_5" localSheetId="1">[17]CD!$C$4:$J$54</definedName>
    <definedName name="CD_5">#REF!</definedName>
    <definedName name="CD_6" localSheetId="1">[16]CD!$C$4:$J$54</definedName>
    <definedName name="CD_6">#REF!</definedName>
    <definedName name="CD_8" localSheetId="1">[16]CD!$C$4:$J$54</definedName>
    <definedName name="CD_8">#REF!</definedName>
    <definedName name="CD_9" localSheetId="1">[16]CD!$C$4:$J$54</definedName>
    <definedName name="CD_9">#REF!</definedName>
    <definedName name="CD_All_No" localSheetId="1">[16]CD_All_No_!$B$9:$N$26</definedName>
    <definedName name="CD_All_No">#REF!</definedName>
    <definedName name="CD_All_No_5" localSheetId="1">[17]CD_All_No_!$B$9:$N$26</definedName>
    <definedName name="CD_All_No_5">#REF!</definedName>
    <definedName name="CD_All_No_6" localSheetId="1">[16]CD_All_No_!$B$9:$N$26</definedName>
    <definedName name="CD_All_No_6">#REF!</definedName>
    <definedName name="CD_All_No_8" localSheetId="1">[16]CD_All_No_!$B$9:$N$26</definedName>
    <definedName name="CD_All_No_8">#REF!</definedName>
    <definedName name="CD_All_No_9" localSheetId="1">[16]CD_All_No_!$B$9:$N$26</definedName>
    <definedName name="CD_All_No_9">#REF!</definedName>
    <definedName name="cdds">!#REF!</definedName>
    <definedName name="cdfgdsfg">#REF!</definedName>
    <definedName name="CDOZ">!#REF!</definedName>
    <definedName name="cdt">!#REF!</definedName>
    <definedName name="CEILING_PLASTERING">!#REF!</definedName>
    <definedName name="CEILING_PLASTERING_1">"#REF!"</definedName>
    <definedName name="CEILING_PLASTERING_12">"$#REF!.#REF!#REF!"</definedName>
    <definedName name="cem">190</definedName>
    <definedName name="CEMAS3">#REF!</definedName>
    <definedName name="cembasicoldnh">#REF!</definedName>
    <definedName name="cement">!#REF!</definedName>
    <definedName name="cement." localSheetId="1">'[10]Master Sheet'!$M$144</definedName>
    <definedName name="cement.">#REF!</definedName>
    <definedName name="Cement_1">!#REF!</definedName>
    <definedName name="Cement_12">NA()</definedName>
    <definedName name="Cement_124">!#REF!</definedName>
    <definedName name="Cement_14">#REF!</definedName>
    <definedName name="Cement_15">#REF!</definedName>
    <definedName name="Cement_16">#REF!</definedName>
    <definedName name="Cement_17">#REF!</definedName>
    <definedName name="Cement_4">!#REF!</definedName>
    <definedName name="Cement_5">!#REF!</definedName>
    <definedName name="Cement_6">!#REF!</definedName>
    <definedName name="Cement_7">NA()</definedName>
    <definedName name="Cement_8">NA()</definedName>
    <definedName name="cement_mortar">!#REF!</definedName>
    <definedName name="Cement_MR_Rate">!#REF!</definedName>
    <definedName name="Cement_MR_Rate_1">"#REF!"</definedName>
    <definedName name="Cement_MR_Rate_12">"$#REF!.#REF!#REF!"</definedName>
    <definedName name="Cement_MR_Rate_7">"#REF!"</definedName>
    <definedName name="Cement_MR_Rate_8">"#REF!"</definedName>
    <definedName name="CEMENT_PAINT">!#REF!</definedName>
    <definedName name="CEMENT_PAINT_1">"#REF!"</definedName>
    <definedName name="CEMENT_PAINT_12">"$#REF!.#REF!#REF!"</definedName>
    <definedName name="CEMENT_PAINT_7">"#REF!"</definedName>
    <definedName name="CEMENT_PAINT_8">"#REF!"</definedName>
    <definedName name="Cement_SR_Rate">!#REF!</definedName>
    <definedName name="Cement_SR_Rate_1">"#REF!"</definedName>
    <definedName name="Cement_SR_Rate_12">"$#REF!.#REF!#REF!"</definedName>
    <definedName name="Cement_SR_Rate_7">"#REF!"</definedName>
    <definedName name="Cement_SR_Rate_8">"#REF!"</definedName>
    <definedName name="cement2">#REF!</definedName>
    <definedName name="cementbasicsr">#REF!</definedName>
    <definedName name="cementleadnh">#REF!</definedName>
    <definedName name="cementnh">!#REF!</definedName>
    <definedName name="CEMPRIMER">!#REF!</definedName>
    <definedName name="cemsrdif">#REF!</definedName>
    <definedName name="CERAMIC_FLOOR">!#REF!</definedName>
    <definedName name="CERAMIC_FLOOR_1">"#REF!"</definedName>
    <definedName name="CERAMIC_FLOOR_12">"$#REF!.#REF!#REF!"</definedName>
    <definedName name="Certi_No">OFFSET(#REF!,0,0,COUNTA(#REF!)-1,1)</definedName>
    <definedName name="CEXC">!#REF!</definedName>
    <definedName name="cf" localSheetId="2" hidden="1">{#N/A,#N/A,TRUE,"Front";#N/A,#N/A,TRUE,"Simple Letter";#N/A,#N/A,TRUE,"Inside";#N/A,#N/A,TRUE,"Contents";#N/A,#N/A,TRUE,"Basis";#N/A,#N/A,TRUE,"Inclusions";#N/A,#N/A,TRUE,"Exclusions";#N/A,#N/A,TRUE,"Areas";#N/A,#N/A,TRUE,"Summary";#N/A,#N/A,TRUE,"Detail"}</definedName>
    <definedName name="cf" localSheetId="1" hidden="1">{#N/A,#N/A,TRUE,"Front";#N/A,#N/A,TRUE,"Simple Letter";#N/A,#N/A,TRUE,"Inside";#N/A,#N/A,TRUE,"Contents";#N/A,#N/A,TRUE,"Basis";#N/A,#N/A,TRUE,"Inclusions";#N/A,#N/A,TRUE,"Exclusions";#N/A,#N/A,TRUE,"Areas";#N/A,#N/A,TRUE,"Summary";#N/A,#N/A,TRUE,"Detail"}</definedName>
    <definedName name="cf" localSheetId="9" hidden="1">{#N/A,#N/A,TRUE,"Front";#N/A,#N/A,TRUE,"Simple Letter";#N/A,#N/A,TRUE,"Inside";#N/A,#N/A,TRUE,"Contents";#N/A,#N/A,TRUE,"Basis";#N/A,#N/A,TRUE,"Inclusions";#N/A,#N/A,TRUE,"Exclusions";#N/A,#N/A,TRUE,"Areas";#N/A,#N/A,TRUE,"Summary";#N/A,#N/A,TRUE,"Detail"}</definedName>
    <definedName name="cf" hidden="1">{#N/A,#N/A,TRUE,"Front";#N/A,#N/A,TRUE,"Simple Letter";#N/A,#N/A,TRUE,"Inside";#N/A,#N/A,TRUE,"Contents";#N/A,#N/A,TRUE,"Basis";#N/A,#N/A,TRUE,"Inclusions";#N/A,#N/A,TRUE,"Exclusions";#N/A,#N/A,TRUE,"Areas";#N/A,#N/A,TRUE,"Summary";#N/A,#N/A,TRUE,"Detail"}</definedName>
    <definedName name="cfb">#REF!</definedName>
    <definedName name="cfbeams">#REF!</definedName>
    <definedName name="cfgfh">#REF!</definedName>
    <definedName name="CFLOW">#REF!</definedName>
    <definedName name="cfsalb">#REF!</definedName>
    <definedName name="cfslab">#REF!</definedName>
    <definedName name="cgbr1">#REF!</definedName>
    <definedName name="cgbr2">#REF!</definedName>
    <definedName name="cgdls1">#REF!</definedName>
    <definedName name="cgdls2">#REF!</definedName>
    <definedName name="Cgrade">#REF!</definedName>
    <definedName name="Cgrade1">!#REF!</definedName>
    <definedName name="CGRD">!#REF!</definedName>
    <definedName name="cgsidl">!#REF!</definedName>
    <definedName name="cgsidl_17">!#REF!</definedName>
    <definedName name="cgsidl_7">!#REF!</definedName>
    <definedName name="cgsidl_7_17">!#REF!</definedName>
    <definedName name="cgsidl_8">!#REF!</definedName>
    <definedName name="cgsidl_8_17">!#REF!</definedName>
    <definedName name="cgsidl_9">!#REF!</definedName>
    <definedName name="cgsidl_9_17">!#REF!</definedName>
    <definedName name="cgsidl1">#REF!</definedName>
    <definedName name="cgsidl2">#REF!</definedName>
    <definedName name="ch">!#REF!</definedName>
    <definedName name="Ch_MT_6mm">#REF!</definedName>
    <definedName name="Ch_Trip_6mm">#REF!</definedName>
    <definedName name="CHAJJA">!#REF!</definedName>
    <definedName name="CHAJJA_1">"#REF!"</definedName>
    <definedName name="CHAJJA_12">"$#REF!.#REF!#REF!"</definedName>
    <definedName name="chanda">!#REF!</definedName>
    <definedName name="chap16">!#REF!</definedName>
    <definedName name="Charges_of_road_roller">#REF!</definedName>
    <definedName name="Charges_of_road_roller_1">#REF!</definedName>
    <definedName name="Charges_of_road_roller_2">#REF!</definedName>
    <definedName name="Check">#REF!</definedName>
    <definedName name="check1">#REF!</definedName>
    <definedName name="checked">!#REF!</definedName>
    <definedName name="CHEJJA">!#REF!</definedName>
    <definedName name="CHEJJA_1">"#REF!"</definedName>
    <definedName name="CHEJJA_12">"$#REF!.#REF!#REF!"</definedName>
    <definedName name="cheqtilefootpath">!#REF!</definedName>
    <definedName name="cheqtilespcc">#REF!</definedName>
    <definedName name="chequer">!#REF!</definedName>
    <definedName name="chequerbnh">!#REF!</definedName>
    <definedName name="CHERRY">!#REF!</definedName>
    <definedName name="Chetan">!#REF!</definedName>
    <definedName name="chetan01">!#REF!</definedName>
    <definedName name="chetan124">!#REF!</definedName>
    <definedName name="chetan222">!#REF!</definedName>
    <definedName name="chevron.pcc">#REF!</definedName>
    <definedName name="chevrondirection.pcc">#REF!</definedName>
    <definedName name="chevrondirectionpcc">#REF!</definedName>
    <definedName name="chevronpcc">#REF!</definedName>
    <definedName name="chiseler">!#REF!</definedName>
    <definedName name="chiseler_1">"#REF!"</definedName>
    <definedName name="chiseler_12">"$#REF!.#REF!#REF!"</definedName>
    <definedName name="chiseler_14">#REF!</definedName>
    <definedName name="chiseler_15">#REF!</definedName>
    <definedName name="chiseler_16">#REF!</definedName>
    <definedName name="chiseler_17">#REF!</definedName>
    <definedName name="CHMP">!#REF!</definedName>
    <definedName name="CHW">!#REF!</definedName>
    <definedName name="CI_CHAMBER_COVERS">!#REF!</definedName>
    <definedName name="CI_CHAMBER_COVERS_1">"#REF!"</definedName>
    <definedName name="CI_CHAMBER_COVERS_12">"$#REF!.#REF!#REF!"</definedName>
    <definedName name="cici">!#REF!</definedName>
    <definedName name="cici_17">!#REF!</definedName>
    <definedName name="cici_7">!#REF!</definedName>
    <definedName name="cici_7_17">!#REF!</definedName>
    <definedName name="cici_8">!#REF!</definedName>
    <definedName name="cici_8_17">!#REF!</definedName>
    <definedName name="cici_9">!#REF!</definedName>
    <definedName name="cici_9_17">!#REF!</definedName>
    <definedName name="cicncd">#REF!</definedName>
    <definedName name="cicncd_17">#REF!</definedName>
    <definedName name="cicncd_7">#REF!</definedName>
    <definedName name="cicncd_7_17">#REF!</definedName>
    <definedName name="cicncd_8">#REF!</definedName>
    <definedName name="cicncd_8_17">#REF!</definedName>
    <definedName name="cicncd_9">#REF!</definedName>
    <definedName name="cicncd_9_17">#REF!</definedName>
    <definedName name="CINDER">!#REF!</definedName>
    <definedName name="CINDER_1">"#REF!"</definedName>
    <definedName name="CINDER_12">"$#REF!.#REF!#REF!"</definedName>
    <definedName name="circular.pcc">#REF!</definedName>
    <definedName name="circularpcc">#REF!</definedName>
    <definedName name="City">!#REF!</definedName>
    <definedName name="civil">!#REF!</definedName>
    <definedName name="civil_17">!#REF!</definedName>
    <definedName name="civil_7">!#REF!</definedName>
    <definedName name="civil_7_17">!#REF!</definedName>
    <definedName name="civil_8">!#REF!</definedName>
    <definedName name="civil_8_17">!#REF!</definedName>
    <definedName name="civil_9">!#REF!</definedName>
    <definedName name="civil_9_17">!#REF!</definedName>
    <definedName name="Civil_Basic">#REF!</definedName>
    <definedName name="Civil_Basic_7">#REF!</definedName>
    <definedName name="Civil_Basic_8">#REF!</definedName>
    <definedName name="Civil_Basic_9">#REF!</definedName>
    <definedName name="civil_detailed">#REF!</definedName>
    <definedName name="civil_detailed_17">#REF!</definedName>
    <definedName name="civil_detailed_7">#REF!</definedName>
    <definedName name="civil_detailed_7_17">#REF!</definedName>
    <definedName name="civil_detailed_8">#REF!</definedName>
    <definedName name="civil_detailed_8_17">#REF!</definedName>
    <definedName name="civil_detailed_9">#REF!</definedName>
    <definedName name="civil_detailed_9_17">#REF!</definedName>
    <definedName name="CIVIL_WORKS">!#REF!</definedName>
    <definedName name="CIVIL_WORKS_17">!#REF!</definedName>
    <definedName name="CIVIL_WORKS_7">!#REF!</definedName>
    <definedName name="CIVIL_WORKS_7_17">!#REF!</definedName>
    <definedName name="CIVIL_WORKS_8">!#REF!</definedName>
    <definedName name="CIVIL_WORKS_8_17">!#REF!</definedName>
    <definedName name="CIVIL_WORKS_9">!#REF!</definedName>
    <definedName name="CIVIL_WORKS_9_17">!#REF!</definedName>
    <definedName name="civil_workss">!#REF!</definedName>
    <definedName name="civil_workss_17">!#REF!</definedName>
    <definedName name="civil_workss_7">!#REF!</definedName>
    <definedName name="civil_workss_7_17">!#REF!</definedName>
    <definedName name="civil_workss_8">!#REF!</definedName>
    <definedName name="civil_workss_8_17">!#REF!</definedName>
    <definedName name="civil_workss_9">!#REF!</definedName>
    <definedName name="civil_workss_9_17">!#REF!</definedName>
    <definedName name="civilbasic">#REF!</definedName>
    <definedName name="civilbasic_17">#REF!</definedName>
    <definedName name="civilbasic_7">#REF!</definedName>
    <definedName name="civilbasic_7_17">#REF!</definedName>
    <definedName name="civilbasic_8">#REF!</definedName>
    <definedName name="civilbasic_8_17">#REF!</definedName>
    <definedName name="civilbasic_9">#REF!</definedName>
    <definedName name="civilbasic_9_17">#REF!</definedName>
    <definedName name="civilbasic1">#REF!</definedName>
    <definedName name="civilbasic1_7">#REF!</definedName>
    <definedName name="civilbasic1_8">#REF!</definedName>
    <definedName name="civilbasic1_9">#REF!</definedName>
    <definedName name="civilworks">#REF!</definedName>
    <definedName name="CJCB">!#REF!</definedName>
    <definedName name="CL" localSheetId="1">'[18]LOCAL RATES'!$J$61</definedName>
    <definedName name="CL">#REF!</definedName>
    <definedName name="Claim">!#REF!</definedName>
    <definedName name="clawl">!#REF!</definedName>
    <definedName name="CLAY">#REF!</definedName>
    <definedName name="clear_cover">#REF!</definedName>
    <definedName name="clear_cover1">#REF!</definedName>
    <definedName name="Clear_rail_wid">!#REF!</definedName>
    <definedName name="clearandgrubroadland">!#REF!</definedName>
    <definedName name="cleargrub">!#REF!</definedName>
    <definedName name="cleargrubbridge">!#REF!</definedName>
    <definedName name="cleargrubculvert">!#REF!</definedName>
    <definedName name="cleargrubpcc">#REF!</definedName>
    <definedName name="cleargrubroadland">!#REF!</definedName>
    <definedName name="ClearingAndGrubbing">!#REF!</definedName>
    <definedName name="clech">#REF!</definedName>
    <definedName name="clem">!#REF!</definedName>
    <definedName name="clgr">#REF!</definedName>
    <definedName name="clgrm">#REF!</definedName>
    <definedName name="clintels">#REF!</definedName>
    <definedName name="CLOAD">!#REF!</definedName>
    <definedName name="clrwl">!#REF!</definedName>
    <definedName name="Cm">#REF!</definedName>
    <definedName name="CM_14">!#REF!</definedName>
    <definedName name="cM_143" localSheetId="1">[19]Analysis!$D$77</definedName>
    <definedName name="cM_143">#REF!</definedName>
    <definedName name="CMA">!#REF!</definedName>
    <definedName name="CMA_17">!#REF!</definedName>
    <definedName name="CMA_7">!#REF!</definedName>
    <definedName name="CMA_7_17">!#REF!</definedName>
    <definedName name="CMA_8">!#REF!</definedName>
    <definedName name="CMA_8_17">!#REF!</definedName>
    <definedName name="CMA_9">!#REF!</definedName>
    <definedName name="CMA_9_17">!#REF!</definedName>
    <definedName name="CMIX">!#REF!</definedName>
    <definedName name="cmixer">#REF!</definedName>
    <definedName name="cmort3">#REF!</definedName>
    <definedName name="co">!#REF!</definedName>
    <definedName name="CO_">!#REF!</definedName>
    <definedName name="COARSE">#REF!</definedName>
    <definedName name="coarsesand">!#REF!</definedName>
    <definedName name="Code" hidden="1">#REF!</definedName>
    <definedName name="code0114">#REF!</definedName>
    <definedName name="code0285">#REF!</definedName>
    <definedName name="code1213">#REF!</definedName>
    <definedName name="code2114">#REF!</definedName>
    <definedName name="code2260">#REF!</definedName>
    <definedName name="code7022">#REF!</definedName>
    <definedName name="code7389">#REF!</definedName>
    <definedName name="code9999">#REF!</definedName>
    <definedName name="coeff">#REF!</definedName>
    <definedName name="cofth">#REF!</definedName>
    <definedName name="cofth_17">#REF!</definedName>
    <definedName name="coimbatore">#REF!</definedName>
    <definedName name="col">!#REF!</definedName>
    <definedName name="col___0">!#REF!</definedName>
    <definedName name="col___11">!#REF!</definedName>
    <definedName name="col___12">!#REF!</definedName>
    <definedName name="col_b">#REF!</definedName>
    <definedName name="col_l">#REF!</definedName>
    <definedName name="Colbgl">#REF!</definedName>
    <definedName name="colbgl2">#REF!</definedName>
    <definedName name="COLLAPSIBLE_GATE">!#REF!</definedName>
    <definedName name="COLLAPSIBLE_GATE_1">"#REF!"</definedName>
    <definedName name="COLLAPSIBLE_GATE_12">"$#REF!.#REF!#REF!"</definedName>
    <definedName name="Columns">!#REF!</definedName>
    <definedName name="Combi">#REF!</definedName>
    <definedName name="comm_diff">#REF!</definedName>
    <definedName name="COMP">!#REF!</definedName>
    <definedName name="COMP250">"$#REF!.$N$51"</definedName>
    <definedName name="COMP250_1">"#REF!"</definedName>
    <definedName name="COMP250_24">NA()</definedName>
    <definedName name="COMP250_7">NA()</definedName>
    <definedName name="compactor">!#REF!</definedName>
    <definedName name="compactor_1">"#REF!"</definedName>
    <definedName name="compactor_12">"$#REF!.#REF!#REF!"</definedName>
    <definedName name="compactor_14">#REF!</definedName>
    <definedName name="compactor_15">#REF!</definedName>
    <definedName name="compactor_16">#REF!</definedName>
    <definedName name="compactor_17">#REF!</definedName>
    <definedName name="Company">!#REF!</definedName>
    <definedName name="Completion">!#REF!</definedName>
    <definedName name="Compression">!#REF!</definedName>
    <definedName name="con" localSheetId="2">City&amp;" "&amp;State</definedName>
    <definedName name="con" localSheetId="1">City&amp;" "&amp;State</definedName>
    <definedName name="con" localSheetId="9">City&amp;" "&amp;State</definedName>
    <definedName name="con">City&amp;" "&amp;State</definedName>
    <definedName name="conanalysis" localSheetId="2" hidden="1">{#N/A,#N/A,TRUE,"Front";#N/A,#N/A,TRUE,"Simple Letter";#N/A,#N/A,TRUE,"Inside";#N/A,#N/A,TRUE,"Contents";#N/A,#N/A,TRUE,"Basis";#N/A,#N/A,TRUE,"Inclusions";#N/A,#N/A,TRUE,"Exclusions";#N/A,#N/A,TRUE,"Areas";#N/A,#N/A,TRUE,"Summary";#N/A,#N/A,TRUE,"Detail"}</definedName>
    <definedName name="conanalysis" localSheetId="1" hidden="1">{#N/A,#N/A,TRUE,"Front";#N/A,#N/A,TRUE,"Simple Letter";#N/A,#N/A,TRUE,"Inside";#N/A,#N/A,TRUE,"Contents";#N/A,#N/A,TRUE,"Basis";#N/A,#N/A,TRUE,"Inclusions";#N/A,#N/A,TRUE,"Exclusions";#N/A,#N/A,TRUE,"Areas";#N/A,#N/A,TRUE,"Summary";#N/A,#N/A,TRUE,"Detail"}</definedName>
    <definedName name="conanalysis" localSheetId="9" hidden="1">{#N/A,#N/A,TRUE,"Front";#N/A,#N/A,TRUE,"Simple Letter";#N/A,#N/A,TRUE,"Inside";#N/A,#N/A,TRUE,"Contents";#N/A,#N/A,TRUE,"Basis";#N/A,#N/A,TRUE,"Inclusions";#N/A,#N/A,TRUE,"Exclusions";#N/A,#N/A,TRUE,"Areas";#N/A,#N/A,TRUE,"Summary";#N/A,#N/A,TRUE,"Detail"}</definedName>
    <definedName name="conanalysis" hidden="1">{#N/A,#N/A,TRUE,"Front";#N/A,#N/A,TRUE,"Simple Letter";#N/A,#N/A,TRUE,"Inside";#N/A,#N/A,TRUE,"Contents";#N/A,#N/A,TRUE,"Basis";#N/A,#N/A,TRUE,"Inclusions";#N/A,#N/A,TRUE,"Exclusions";#N/A,#N/A,TRUE,"Areas";#N/A,#N/A,TRUE,"Summary";#N/A,#N/A,TRUE,"Detail"}</definedName>
    <definedName name="CONCANA" localSheetId="2">City&amp;" "&amp;State</definedName>
    <definedName name="CONCANA" localSheetId="1">City&amp;" "&amp;State</definedName>
    <definedName name="CONCANA" localSheetId="9">City&amp;" "&amp;State</definedName>
    <definedName name="CONCANA">City&amp;" "&amp;State</definedName>
    <definedName name="Concession_Period">#REF!</definedName>
    <definedName name="Concessionaire">#REF!</definedName>
    <definedName name="CONCIL" localSheetId="2">City&amp;" "&amp;State</definedName>
    <definedName name="CONCIL" localSheetId="1">City&amp;" "&amp;State</definedName>
    <definedName name="CONCIL" localSheetId="9">City&amp;" "&amp;State</definedName>
    <definedName name="CONCIL">City&amp;" "&amp;State</definedName>
    <definedName name="concondition" localSheetId="2">City&amp;" "&amp;State</definedName>
    <definedName name="concondition" localSheetId="1">City&amp;" "&amp;State</definedName>
    <definedName name="concondition" localSheetId="9">City&amp;" "&amp;State</definedName>
    <definedName name="concondition">City&amp;" "&amp;State</definedName>
    <definedName name="concpav">#REF!</definedName>
    <definedName name="concrete" localSheetId="1">'[20]LOCAL RATES'!$J$51</definedName>
    <definedName name="concrete">#REF!</definedName>
    <definedName name="ConcreteClassA">!#REF!</definedName>
    <definedName name="concreteplacing" localSheetId="1">[8]INPUT!$I$44</definedName>
    <definedName name="concreteplacing">#REF!</definedName>
    <definedName name="concretepump">!#REF!</definedName>
    <definedName name="concretepump_1">"#REF!"</definedName>
    <definedName name="concretepump_12">"$#REF!.#REF!#REF!"</definedName>
    <definedName name="concretepump_14">#REF!</definedName>
    <definedName name="concretepump_15">#REF!</definedName>
    <definedName name="concretepump_16">#REF!</definedName>
    <definedName name="concretepump_17">#REF!</definedName>
    <definedName name="condf">#REF!</definedName>
    <definedName name="CONDITION_SURVEY_OF_CULVERTS">#REF!</definedName>
    <definedName name="conf">#REF!</definedName>
    <definedName name="config">#REF!</definedName>
    <definedName name="congr">!#REF!</definedName>
    <definedName name="congr_17">!#REF!</definedName>
    <definedName name="congr_7">!#REF!</definedName>
    <definedName name="congr_7_17">!#REF!</definedName>
    <definedName name="congr_8">!#REF!</definedName>
    <definedName name="congr_8_17">!#REF!</definedName>
    <definedName name="congr_9">!#REF!</definedName>
    <definedName name="congr_9_17">!#REF!</definedName>
    <definedName name="conm10">"$#REF!.$E$2743"</definedName>
    <definedName name="conm10_1">"#REF!"</definedName>
    <definedName name="conm10_24">NA()</definedName>
    <definedName name="conm10_7">NA()</definedName>
    <definedName name="conm15">"$#REF!.$E$1498"</definedName>
    <definedName name="conm15_1">"#REF!"</definedName>
    <definedName name="conm15_24">NA()</definedName>
    <definedName name="conm15_7">NA()</definedName>
    <definedName name="conm20">"$#REF!.$E$2893"</definedName>
    <definedName name="conm20_1">"#REF!"</definedName>
    <definedName name="conm20_24">NA()</definedName>
    <definedName name="conm20_7">NA()</definedName>
    <definedName name="_xlnm.Consolidate_Area">#N/A</definedName>
    <definedName name="CONST_COST">!#REF!</definedName>
    <definedName name="CONST_COST1">!#REF!</definedName>
    <definedName name="CONST_COST2">!#REF!</definedName>
    <definedName name="CONST_COST3">!#REF!</definedName>
    <definedName name="CONST_COST4">!#REF!</definedName>
    <definedName name="CONST_COST5">!#REF!</definedName>
    <definedName name="CONST_COST6">!#REF!</definedName>
    <definedName name="CONST_COST7">!#REF!</definedName>
    <definedName name="constrn">#REF!</definedName>
    <definedName name="CONT">!#REF!</definedName>
    <definedName name="conv">#REF!</definedName>
    <definedName name="COPING">!#REF!</definedName>
    <definedName name="COPING_1">"#REF!"</definedName>
    <definedName name="COPING_12">"$#REF!.#REF!#REF!"</definedName>
    <definedName name="COPING_CONCRETE">!#REF!</definedName>
    <definedName name="COPING_CONCRETE_1">"#REF!"</definedName>
    <definedName name="COPING_CONCRETE_12">"$#REF!.#REF!#REF!"</definedName>
    <definedName name="coplate2mmnh">!#REF!</definedName>
    <definedName name="copperplate">!#REF!</definedName>
    <definedName name="copperplate_1">"#REF!"</definedName>
    <definedName name="copperplate_12">"$#REF!.#REF!#REF!"</definedName>
    <definedName name="copperplate_14">#REF!</definedName>
    <definedName name="copperplate_15">#REF!</definedName>
    <definedName name="copperplate_16">#REF!</definedName>
    <definedName name="copperplate_17">#REF!</definedName>
    <definedName name="copperplate2mm">!#REF!</definedName>
    <definedName name="copperplate2mmpcc">#REF!</definedName>
    <definedName name="copstripexpnbridge">!#REF!</definedName>
    <definedName name="copy" localSheetId="2">City&amp;" "&amp;State</definedName>
    <definedName name="copy" localSheetId="1">City&amp;" "&amp;State</definedName>
    <definedName name="copy" localSheetId="9">City&amp;" "&amp;State</definedName>
    <definedName name="copy">City&amp;" "&amp;State</definedName>
    <definedName name="copy_this">!#REF!</definedName>
    <definedName name="cord">#REF!</definedName>
    <definedName name="CORNICES">!#REF!</definedName>
    <definedName name="CORNICES_1">"#REF!"</definedName>
    <definedName name="CORNICES_12">"$#REF!.#REF!#REF!"</definedName>
    <definedName name="Cost">#REF!</definedName>
    <definedName name="Cost_for_10_Hp_Hr.">#REF!</definedName>
    <definedName name="Cost_for_10_Hp_Hr._1">#REF!</definedName>
    <definedName name="Cost_for_10_Hp_Hr._2">#REF!</definedName>
    <definedName name="Cost_of_diesel">!#REF!</definedName>
    <definedName name="Cost_of_water_including_filling_the_tanker">#REF!</definedName>
    <definedName name="Cost_of_water_including_filling_the_tanker_1">#REF!</definedName>
    <definedName name="Cost_of_water_including_filling_the_tanker_2">#REF!</definedName>
    <definedName name="costcod">!#REF!</definedName>
    <definedName name="costcode">!#REF!</definedName>
    <definedName name="costdata">#REF!</definedName>
    <definedName name="costdt">#REF!</definedName>
    <definedName name="COU">!#REF!</definedName>
    <definedName name="COU___0">!#REF!</definedName>
    <definedName name="COU___13">!#REF!</definedName>
    <definedName name="country">!#REF!</definedName>
    <definedName name="cov">#REF!</definedName>
    <definedName name="Cover_blocks">#REF!</definedName>
    <definedName name="Cover_blocks_1">#REF!</definedName>
    <definedName name="Cover_blocks_2">#REF!</definedName>
    <definedName name="coveringsheet">#REF!</definedName>
    <definedName name="covp">0.04</definedName>
    <definedName name="covt">#REF!</definedName>
    <definedName name="covw">#REF!</definedName>
    <definedName name="CP">#REF!</definedName>
    <definedName name="CP_C">!#REF!</definedName>
    <definedName name="CP_MS">!#REF!</definedName>
    <definedName name="CP_RH">!#REF!</definedName>
    <definedName name="cpcost1">#REF!</definedName>
    <definedName name="CPFM">!#REF!</definedName>
    <definedName name="CPFS">!#REF!</definedName>
    <definedName name="CPM">!#REF!</definedName>
    <definedName name="cpoh">#REF!</definedName>
    <definedName name="CPUMP">!#REF!</definedName>
    <definedName name="cr">#REF!</definedName>
    <definedName name="cr_monthly_interim_application_no__01_revised__payment_certificate">!#REF!</definedName>
    <definedName name="cr_monthly_interim_application_no__01_revised__payment_certificate_1">"#REF!"</definedName>
    <definedName name="cr_monthly_interim_application_no__01_revised__payment_certificate_24">NA()</definedName>
    <definedName name="cr_monthly_interim_application_no__01_revised__payment_certificate_7">NA()</definedName>
    <definedName name="crane">!#REF!</definedName>
    <definedName name="crane_1">"#REF!"</definedName>
    <definedName name="crane_12">"$#REF!.#REF!#REF!"</definedName>
    <definedName name="crane_14">#REF!</definedName>
    <definedName name="crane_15">#REF!</definedName>
    <definedName name="crane_16">#REF!</definedName>
    <definedName name="crane_17">#REF!</definedName>
    <definedName name="CraneRng">#REF!</definedName>
    <definedName name="crashbarrier">!#REF!</definedName>
    <definedName name="crashbarrier_1">"#REF!"</definedName>
    <definedName name="crashbarrier_12">"$#REF!.#REF!#REF!"</definedName>
    <definedName name="crashbarrier_14">#REF!</definedName>
    <definedName name="crashbarrier_15">#REF!</definedName>
    <definedName name="crashbarrier_16">#REF!</definedName>
    <definedName name="crashbarrier_17">#REF!</definedName>
    <definedName name="crashbarrierpcc">#REF!</definedName>
    <definedName name="crdst">!#REF!</definedName>
    <definedName name="creep28">!#REF!</definedName>
    <definedName name="creep56">!#REF!</definedName>
    <definedName name="creep7">!#REF!</definedName>
    <definedName name="creepinf">!#REF!</definedName>
    <definedName name="_xlnm.Criteria">!#REF!</definedName>
    <definedName name="crm1.3">!#REF!</definedName>
    <definedName name="crm1.3c">!#REF!</definedName>
    <definedName name="crm1.3cnh">!#REF!</definedName>
    <definedName name="crm1.3pcc">#REF!</definedName>
    <definedName name="crm1.6cnh">!#REF!</definedName>
    <definedName name="crm1.6pcc">#REF!</definedName>
    <definedName name="crmasonry">!#REF!</definedName>
    <definedName name="crmb">#REF!</definedName>
    <definedName name="CRMB55">"$#REF!.$#REF!$#REF!"</definedName>
    <definedName name="CRMB55_1">"#REF!"</definedName>
    <definedName name="CRMB55_24">NA()</definedName>
    <definedName name="CRMB55_7">NA()</definedName>
    <definedName name="CRMB60">"$#REF!.$#REF!$#REF!"</definedName>
    <definedName name="CRMB60_1">"#REF!"</definedName>
    <definedName name="CRMB60_24">NA()</definedName>
    <definedName name="CRMB60_7">NA()</definedName>
    <definedName name="crmb60m">!#REF!</definedName>
    <definedName name="crossshoulddrain">!#REF!</definedName>
    <definedName name="Crs_Bar_App_wid">!#REF!</definedName>
    <definedName name="crsand">!#REF!</definedName>
    <definedName name="crshdaggr" localSheetId="1">'[10]Master Sheet'!$M$134</definedName>
    <definedName name="crshdaggr">#REF!</definedName>
    <definedName name="crsobpl">#REF!</definedName>
    <definedName name="crsr" hidden="1">#REF!</definedName>
    <definedName name="crsr1" hidden="1">#REF!</definedName>
    <definedName name="crsr2" hidden="1">#REF!</definedName>
    <definedName name="crsr3" hidden="1">#REF!</definedName>
    <definedName name="CRUSH">#REF!</definedName>
    <definedName name="CRUSH1">!#REF!</definedName>
    <definedName name="CRUSH2">!#REF!</definedName>
    <definedName name="crw">#REF!</definedName>
    <definedName name="Cs">!#REF!</definedName>
    <definedName name="Cs___0">!#REF!</definedName>
    <definedName name="Cs___13">!#REF!</definedName>
    <definedName name="CSAND">#REF!</definedName>
    <definedName name="CSCP">!#REF!</definedName>
    <definedName name="CSFP">!#REF!</definedName>
    <definedName name="csid">#REF!</definedName>
    <definedName name="cspan">#REF!</definedName>
    <definedName name="CSPREAD">!#REF!</definedName>
    <definedName name="csshade">#REF!</definedName>
    <definedName name="cst">#REF!</definedName>
    <definedName name="CSTEELbr">#REF!</definedName>
    <definedName name="Cstrut">#REF!</definedName>
    <definedName name="CSWP">!#REF!</definedName>
    <definedName name="CTIP10">!#REF!</definedName>
    <definedName name="CTIP20">!#REF!</definedName>
    <definedName name="CTM">!#REF!</definedName>
    <definedName name="Ctopstrut">#REF!</definedName>
    <definedName name="CTROL">!#REF!</definedName>
    <definedName name="cu">#REF!</definedName>
    <definedName name="culvert10">!#REF!</definedName>
    <definedName name="culvert11.2">!#REF!</definedName>
    <definedName name="culvert12a">!#REF!</definedName>
    <definedName name="culvert3">!#REF!</definedName>
    <definedName name="culvert4">!#REF!</definedName>
    <definedName name="culvert6">!#REF!</definedName>
    <definedName name="culvert7a">!#REF!</definedName>
    <definedName name="culvert8a">!#REF!</definedName>
    <definedName name="CULVERTS">#REF!</definedName>
    <definedName name="Cum_Ew_Cut_Vol">!#REF!</definedName>
    <definedName name="Cum_EW_Fill_Vol">!#REF!</definedName>
    <definedName name="Cum_Int">#REF!</definedName>
    <definedName name="cummeas_may1006">!#REF!</definedName>
    <definedName name="cummeas_up_to_mar">!#REF!</definedName>
    <definedName name="CumulativeFinancialProgress">!#REF!</definedName>
    <definedName name="CumulativePercentCompletion">!#REF!</definedName>
    <definedName name="CUP_PUP">!#REF!</definedName>
    <definedName name="curex">!#REF!</definedName>
    <definedName name="Curing_Compund">!#REF!</definedName>
    <definedName name="curr_liab_prov">#REF!</definedName>
    <definedName name="Currency">#REF!</definedName>
    <definedName name="Currency_Rates">#REF!</definedName>
    <definedName name="Current">!#REF!</definedName>
    <definedName name="current1">#REF!</definedName>
    <definedName name="current2">#REF!</definedName>
    <definedName name="current3">#REF!</definedName>
    <definedName name="current4">#REF!</definedName>
    <definedName name="current5">#REF!</definedName>
    <definedName name="CURTAIN_WALL">!#REF!</definedName>
    <definedName name="CURTAIN_WALL_1">"#REF!"</definedName>
    <definedName name="CURTAIN_WALL_12">"$#REF!.#REF!#REF!"</definedName>
    <definedName name="curtainwall">!#REF!</definedName>
    <definedName name="Customs_clearance">#REF!</definedName>
    <definedName name="cutback">#REF!</definedName>
    <definedName name="cutoff">!#REF!</definedName>
    <definedName name="cutoffwall">!#REF!</definedName>
    <definedName name="cuv">!#REF!</definedName>
    <definedName name="cuv_17">!#REF!</definedName>
    <definedName name="CV" hidden="1">#NAME?</definedName>
    <definedName name="CVROL">!#REF!</definedName>
    <definedName name="cw">10</definedName>
    <definedName name="CWMM">!#REF!</definedName>
    <definedName name="cwwd">!#REF!</definedName>
    <definedName name="cx">!#REF!</definedName>
    <definedName name="cxxhgxvc">#REF!</definedName>
    <definedName name="d">#REF!</definedName>
    <definedName name="d._Gunny_cloth">!#REF!</definedName>
    <definedName name="d._Staging_to_keep_deflactometer___hire_charges_of_deflectometer">#REF!</definedName>
    <definedName name="d._Staging_to_keep_deflactometer___hire_charges_of_deflectometer_1">#REF!</definedName>
    <definedName name="d._Staging_to_keep_deflactometer___hire_charges_of_deflectometer_2">#REF!</definedName>
    <definedName name="D_">!#REF!</definedName>
    <definedName name="d___0">!#REF!</definedName>
    <definedName name="d___13">!#REF!</definedName>
    <definedName name="d_1">"#REF!"</definedName>
    <definedName name="d_1_plcap">#REF!</definedName>
    <definedName name="d_10">NA()</definedName>
    <definedName name="d_12">NA()</definedName>
    <definedName name="d_16">NA()</definedName>
    <definedName name="d_17">!#REF!</definedName>
    <definedName name="d_2">!#REF!</definedName>
    <definedName name="d_2_plcap">#REF!</definedName>
    <definedName name="d_20">NA()</definedName>
    <definedName name="d_25">NA()</definedName>
    <definedName name="d_28">NA()</definedName>
    <definedName name="d_3_plcap">#REF!</definedName>
    <definedName name="d_32">NA()</definedName>
    <definedName name="d_8">NA()</definedName>
    <definedName name="D_B">#REF!</definedName>
    <definedName name="d_jp" localSheetId="2" hidden="1">{"'Sheet1'!$A$4386:$N$4591"}</definedName>
    <definedName name="d_jp" localSheetId="1" hidden="1">{"'Sheet1'!$A$4386:$N$4591"}</definedName>
    <definedName name="d_jp" localSheetId="9" hidden="1">{"'Sheet1'!$A$4386:$N$4591"}</definedName>
    <definedName name="d_jp" hidden="1">{"'Sheet1'!$A$4386:$N$4591"}</definedName>
    <definedName name="d_ls">!#REF!</definedName>
    <definedName name="d_ss">!#REF!</definedName>
    <definedName name="D206xE206">#REF!</definedName>
    <definedName name="D61533333333333333215">!#REF!</definedName>
    <definedName name="D65536A1">!#REF!</definedName>
    <definedName name="da">#REF!</definedName>
    <definedName name="DADOOING">!#REF!</definedName>
    <definedName name="DADOOING_1">"#REF!"</definedName>
    <definedName name="DADOOING_12">"$#REF!.#REF!#REF!"</definedName>
    <definedName name="DAGG">"$#REF!.#REF!#REF!"</definedName>
    <definedName name="DAGG_1">"#REF!"</definedName>
    <definedName name="DAGG_24">NA()</definedName>
    <definedName name="DAGG_7">NA()</definedName>
    <definedName name="Daily_Survey">#REF!</definedName>
    <definedName name="dal">#REF!</definedName>
    <definedName name="dam">#REF!</definedName>
    <definedName name="Damkheda">#REF!</definedName>
    <definedName name="dApSlab">!#REF!</definedName>
    <definedName name="dara">#REF!</definedName>
    <definedName name="dasd" localSheetId="2">{"'Bill No. 7'!$A$1:$G$32"}</definedName>
    <definedName name="dasd" localSheetId="1">{"'Bill No. 7'!$A$1:$G$32"}</definedName>
    <definedName name="dasd" localSheetId="9">{"'Bill No. 7'!$A$1:$G$32"}</definedName>
    <definedName name="dasd">{"'Bill No. 7'!$A$1:$G$32"}</definedName>
    <definedName name="dasde" localSheetId="2">{"'Bill No. 7'!$A$1:$G$32"}</definedName>
    <definedName name="dasde" localSheetId="1">{"'Bill No. 7'!$A$1:$G$32"}</definedName>
    <definedName name="dasde" localSheetId="9">{"'Bill No. 7'!$A$1:$G$32"}</definedName>
    <definedName name="dasde">{"'Bill No. 7'!$A$1:$G$32"}</definedName>
    <definedName name="dasf">!#REF!</definedName>
    <definedName name="DASP">#REF!</definedName>
    <definedName name="dat">#REF!</definedName>
    <definedName name="DATA">!#REF!</definedName>
    <definedName name="DATA_1">"#REF!"</definedName>
    <definedName name="DATA_12">NA()</definedName>
    <definedName name="DATA_17" localSheetId="1">[21]Summary!$E$45:$E$46</definedName>
    <definedName name="DATA_17">#REF!</definedName>
    <definedName name="DATA_24">NA()</definedName>
    <definedName name="DATA_3" localSheetId="1">[22]Summary!$E$55:$E$56</definedName>
    <definedName name="DATA_3">#REF!</definedName>
    <definedName name="DATA_6" localSheetId="1">'[23]PEP-DATA'!$E$48:$E$49</definedName>
    <definedName name="DATA_6">#REF!</definedName>
    <definedName name="DATA_7">NA()</definedName>
    <definedName name="DATA_9" localSheetId="1">'[24]PEP-DATA'!$E$48:$E$49</definedName>
    <definedName name="DATA_9">#REF!</definedName>
    <definedName name="data_details">OFFSET(#REF!,0,0,COUNTA(#REF!)-1,COUNTA(#REF!))</definedName>
    <definedName name="DATA_PCC_1">#REF!</definedName>
    <definedName name="DATA_PILECAP_1">#REF!</definedName>
    <definedName name="Data1">!#REF!</definedName>
    <definedName name="Data1_1">"#REF!"</definedName>
    <definedName name="Data1_12">NA()</definedName>
    <definedName name="Data1_24">NA()</definedName>
    <definedName name="Data1_7">NA()</definedName>
    <definedName name="DATA10">#REF!</definedName>
    <definedName name="DATA100">#REF!</definedName>
    <definedName name="DATA1011">#REF!</definedName>
    <definedName name="DATA1012">#REF!</definedName>
    <definedName name="DATA1013">#REF!</definedName>
    <definedName name="DATA1014">#REF!</definedName>
    <definedName name="DATA1015">#REF!</definedName>
    <definedName name="DATA102">#REF!</definedName>
    <definedName name="DATA103">#REF!</definedName>
    <definedName name="DATA104">#REF!</definedName>
    <definedName name="DATA105">#REF!</definedName>
    <definedName name="DATA106">#REF!</definedName>
    <definedName name="DATA107A">#REF!</definedName>
    <definedName name="DATA107B">#REF!</definedName>
    <definedName name="DATA107C">#REF!</definedName>
    <definedName name="DATA107D">#REF!</definedName>
    <definedName name="DATA107E">#REF!</definedName>
    <definedName name="DATA107F">#REF!</definedName>
    <definedName name="DATA107G">#REF!</definedName>
    <definedName name="DATA108A">#REF!</definedName>
    <definedName name="DATA108B">#REF!</definedName>
    <definedName name="DATA108C">#REF!</definedName>
    <definedName name="DATA108D">#REF!</definedName>
    <definedName name="DATA108E">#REF!</definedName>
    <definedName name="DATA108F">#REF!</definedName>
    <definedName name="DATA108G">#REF!</definedName>
    <definedName name="DATA108H">#REF!</definedName>
    <definedName name="DATA108I">#REF!</definedName>
    <definedName name="DATA108J">#REF!</definedName>
    <definedName name="DATA108K">#REF!</definedName>
    <definedName name="DATA108L">#REF!</definedName>
    <definedName name="DATA108M">#REF!</definedName>
    <definedName name="DATA108N">#REF!</definedName>
    <definedName name="DATA108O">#REF!</definedName>
    <definedName name="DATA108P">#REF!</definedName>
    <definedName name="DATA109A">#REF!</definedName>
    <definedName name="DATA109B">#REF!</definedName>
    <definedName name="DATA109C">#REF!</definedName>
    <definedName name="DATA109D">#REF!</definedName>
    <definedName name="DATA109E">#REF!</definedName>
    <definedName name="DATA109F">#REF!</definedName>
    <definedName name="DATA109G">#REF!</definedName>
    <definedName name="DATA109H">#REF!</definedName>
    <definedName name="DATA109I">#REF!</definedName>
    <definedName name="DATA109J">#REF!</definedName>
    <definedName name="DATA109K">#REF!</definedName>
    <definedName name="DATA109L">#REF!</definedName>
    <definedName name="DATA109M">#REF!</definedName>
    <definedName name="DATA109N">#REF!</definedName>
    <definedName name="DATA109O">#REF!</definedName>
    <definedName name="DATA109P">#REF!</definedName>
    <definedName name="DATA11">#REF!</definedName>
    <definedName name="DATA110A">#REF!</definedName>
    <definedName name="DATA110B">#REF!</definedName>
    <definedName name="DATA110C">#REF!</definedName>
    <definedName name="DATA110D">#REF!</definedName>
    <definedName name="DATA110E">#REF!</definedName>
    <definedName name="DATA110F">#REF!</definedName>
    <definedName name="DATA110G">#REF!</definedName>
    <definedName name="DATA110H">#REF!</definedName>
    <definedName name="DATA110I">#REF!</definedName>
    <definedName name="DATA110J">#REF!</definedName>
    <definedName name="DATA110K">#REF!</definedName>
    <definedName name="DATA110L">#REF!</definedName>
    <definedName name="DATA110M">#REF!</definedName>
    <definedName name="DATA110N">#REF!</definedName>
    <definedName name="DATA110O">#REF!</definedName>
    <definedName name="DATA110P">#REF!</definedName>
    <definedName name="DATA111A">#REF!</definedName>
    <definedName name="DATA111B">#REF!</definedName>
    <definedName name="DATA111C">#REF!</definedName>
    <definedName name="DATA111D">#REF!</definedName>
    <definedName name="DATA111E">#REF!</definedName>
    <definedName name="DATA111F">#REF!</definedName>
    <definedName name="DATA111G">#REF!</definedName>
    <definedName name="DATA111H">#REF!</definedName>
    <definedName name="DATA111I">#REF!</definedName>
    <definedName name="DATA111J">#REF!</definedName>
    <definedName name="DATA111K">#REF!</definedName>
    <definedName name="DATA111L">#REF!</definedName>
    <definedName name="DATA111M">#REF!</definedName>
    <definedName name="DATA111N">#REF!</definedName>
    <definedName name="DATA111O">#REF!</definedName>
    <definedName name="DATA111P">#REF!</definedName>
    <definedName name="DATA112A">#REF!</definedName>
    <definedName name="DATA112B">#REF!</definedName>
    <definedName name="DATA112C">#REF!</definedName>
    <definedName name="DATA112D">#REF!</definedName>
    <definedName name="DATA112E">#REF!</definedName>
    <definedName name="DATA112F">#REF!</definedName>
    <definedName name="DATA112G">#REF!</definedName>
    <definedName name="DATA112H">#REF!</definedName>
    <definedName name="DATA112I">#REF!</definedName>
    <definedName name="DATA112J">#REF!</definedName>
    <definedName name="DATA112K">#REF!</definedName>
    <definedName name="DATA112L">#REF!</definedName>
    <definedName name="DATA112M">#REF!</definedName>
    <definedName name="DATA112N">#REF!</definedName>
    <definedName name="DATA112O">#REF!</definedName>
    <definedName name="DATA112P">#REF!</definedName>
    <definedName name="DATA113A">#REF!</definedName>
    <definedName name="DATA113B">#REF!</definedName>
    <definedName name="DATA113C">#REF!</definedName>
    <definedName name="DATA113D">#REF!</definedName>
    <definedName name="DATA113E">#REF!</definedName>
    <definedName name="DATA113F">#REF!</definedName>
    <definedName name="DATA113G">#REF!</definedName>
    <definedName name="DATA113H">#REF!</definedName>
    <definedName name="DATA113I">#REF!</definedName>
    <definedName name="DATA113J">#REF!</definedName>
    <definedName name="DATA113K">#REF!</definedName>
    <definedName name="DATA114">#REF!</definedName>
    <definedName name="DATA115">#REF!</definedName>
    <definedName name="DATA116">#REF!</definedName>
    <definedName name="DATA117">#REF!</definedName>
    <definedName name="DATA118">#REF!</definedName>
    <definedName name="DATA119">#REF!</definedName>
    <definedName name="DATA12">#REF!</definedName>
    <definedName name="DATA120">#REF!</definedName>
    <definedName name="DATA121">#REF!</definedName>
    <definedName name="DATA122">#REF!</definedName>
    <definedName name="DATA123">#REF!</definedName>
    <definedName name="DATA124">#REF!</definedName>
    <definedName name="DATA125">#REF!</definedName>
    <definedName name="DATA126">#REF!</definedName>
    <definedName name="DATA127A">#REF!</definedName>
    <definedName name="DATA127B">#REF!</definedName>
    <definedName name="DATA127C">#REF!</definedName>
    <definedName name="DATA127D">#REF!</definedName>
    <definedName name="DATA127E">#REF!</definedName>
    <definedName name="DATA127F">#REF!</definedName>
    <definedName name="DATA127G">#REF!</definedName>
    <definedName name="DATA127H">#REF!</definedName>
    <definedName name="DATA127I">#REF!</definedName>
    <definedName name="DATA127J">#REF!</definedName>
    <definedName name="DATA128A">#REF!</definedName>
    <definedName name="DATA128B">#REF!</definedName>
    <definedName name="DATA128C">#REF!</definedName>
    <definedName name="DATA128D">#REF!</definedName>
    <definedName name="DATA128E">#REF!</definedName>
    <definedName name="DATA128F">#REF!</definedName>
    <definedName name="DATA128G">#REF!</definedName>
    <definedName name="DATA129A">#REF!</definedName>
    <definedName name="DATA129B">#REF!</definedName>
    <definedName name="DATA129C">#REF!</definedName>
    <definedName name="DATA129D">#REF!</definedName>
    <definedName name="DATA13">#REF!</definedName>
    <definedName name="DATA130A">#REF!</definedName>
    <definedName name="DATA130B">#REF!</definedName>
    <definedName name="DATA131">#REF!</definedName>
    <definedName name="DATA132">#REF!</definedName>
    <definedName name="DATA133">#REF!</definedName>
    <definedName name="DATA134110">!#REF!</definedName>
    <definedName name="DATA134110_1">"#REF!"</definedName>
    <definedName name="DATA134110_12">"$#REF!.#REF!#REF!"</definedName>
    <definedName name="DATA134110_14">#REF!</definedName>
    <definedName name="DATA134110_15">#REF!</definedName>
    <definedName name="DATA134110_16">#REF!</definedName>
    <definedName name="DATA134110_17">#REF!</definedName>
    <definedName name="DATA134110_7">"#REF!"</definedName>
    <definedName name="DATA134110_8">"#REF!"</definedName>
    <definedName name="DATA134125">!#REF!</definedName>
    <definedName name="DATA134125_1">"#REF!"</definedName>
    <definedName name="DATA134125_12">"$#REF!.#REF!#REF!"</definedName>
    <definedName name="DATA134125_14">#REF!</definedName>
    <definedName name="DATA134125_15">#REF!</definedName>
    <definedName name="DATA134125_16">#REF!</definedName>
    <definedName name="DATA134125_17">#REF!</definedName>
    <definedName name="DATA134125_7">"#REF!"</definedName>
    <definedName name="DATA134125_8">"#REF!"</definedName>
    <definedName name="DATA134140">!#REF!</definedName>
    <definedName name="DATA134140_1">"#REF!"</definedName>
    <definedName name="DATA134140_12">"$#REF!.#REF!#REF!"</definedName>
    <definedName name="DATA134140_14">#REF!</definedName>
    <definedName name="DATA134140_15">#REF!</definedName>
    <definedName name="DATA134140_16">#REF!</definedName>
    <definedName name="DATA134140_17">#REF!</definedName>
    <definedName name="DATA134140_7">"#REF!"</definedName>
    <definedName name="DATA134140_8">"#REF!"</definedName>
    <definedName name="DATA134160">!#REF!</definedName>
    <definedName name="DATA134160_1">"#REF!"</definedName>
    <definedName name="DATA134160_12">"$#REF!.#REF!#REF!"</definedName>
    <definedName name="DATA134160_14">#REF!</definedName>
    <definedName name="DATA134160_15">#REF!</definedName>
    <definedName name="DATA134160_16">#REF!</definedName>
    <definedName name="DATA134160_17">#REF!</definedName>
    <definedName name="DATA134180">!#REF!</definedName>
    <definedName name="DATA134180_1">"#REF!"</definedName>
    <definedName name="DATA134180_12">"$#REF!.#REF!#REF!"</definedName>
    <definedName name="DATA134180_14">#REF!</definedName>
    <definedName name="DATA134180_15">#REF!</definedName>
    <definedName name="DATA134180_16">#REF!</definedName>
    <definedName name="DATA134180_17">#REF!</definedName>
    <definedName name="DATA134200">!#REF!</definedName>
    <definedName name="DATA134200_1">"#REF!"</definedName>
    <definedName name="DATA134200_12">"$#REF!.#REF!#REF!"</definedName>
    <definedName name="DATA134200_14">#REF!</definedName>
    <definedName name="DATA134200_15">#REF!</definedName>
    <definedName name="DATA134200_16">#REF!</definedName>
    <definedName name="DATA134200_17">#REF!</definedName>
    <definedName name="DATA134225">!#REF!</definedName>
    <definedName name="DATA134225_1">"#REF!"</definedName>
    <definedName name="DATA134225_12">"$#REF!.#REF!#REF!"</definedName>
    <definedName name="DATA134225_14">#REF!</definedName>
    <definedName name="DATA134225_15">#REF!</definedName>
    <definedName name="DATA134225_16">#REF!</definedName>
    <definedName name="DATA134225_17">#REF!</definedName>
    <definedName name="DATA134250">!#REF!</definedName>
    <definedName name="DATA134250_1">"#REF!"</definedName>
    <definedName name="DATA134250_12">"$#REF!.#REF!#REF!"</definedName>
    <definedName name="DATA134250_14">#REF!</definedName>
    <definedName name="DATA134250_15">#REF!</definedName>
    <definedName name="DATA134250_16">#REF!</definedName>
    <definedName name="DATA134250_17">#REF!</definedName>
    <definedName name="DATA134280">!#REF!</definedName>
    <definedName name="DATA134280_1">"#REF!"</definedName>
    <definedName name="DATA134280_12">"$#REF!.#REF!#REF!"</definedName>
    <definedName name="DATA134280_14">#REF!</definedName>
    <definedName name="DATA134280_15">#REF!</definedName>
    <definedName name="DATA134280_16">#REF!</definedName>
    <definedName name="DATA134280_17">#REF!</definedName>
    <definedName name="DATA134315">!#REF!</definedName>
    <definedName name="DATA134315_1">"#REF!"</definedName>
    <definedName name="DATA134315_12">"$#REF!.#REF!#REF!"</definedName>
    <definedName name="DATA134315_14">#REF!</definedName>
    <definedName name="DATA134315_15">#REF!</definedName>
    <definedName name="DATA134315_16">#REF!</definedName>
    <definedName name="DATA134315_17">#REF!</definedName>
    <definedName name="DATA134355">!#REF!</definedName>
    <definedName name="DATA134355_1">"#REF!"</definedName>
    <definedName name="DATA134355_12">"$#REF!.#REF!#REF!"</definedName>
    <definedName name="DATA134355_14">#REF!</definedName>
    <definedName name="DATA134355_15">#REF!</definedName>
    <definedName name="DATA134355_16">#REF!</definedName>
    <definedName name="DATA134355_17">#REF!</definedName>
    <definedName name="DATA134400">!#REF!</definedName>
    <definedName name="DATA134400_1">"#REF!"</definedName>
    <definedName name="DATA134400_12">"$#REF!.#REF!#REF!"</definedName>
    <definedName name="DATA134400_14">#REF!</definedName>
    <definedName name="DATA134400_15">#REF!</definedName>
    <definedName name="DATA134400_16">#REF!</definedName>
    <definedName name="DATA134400_17">#REF!</definedName>
    <definedName name="DATA13450">!#REF!</definedName>
    <definedName name="DATA13450_1">"#REF!"</definedName>
    <definedName name="DATA13450_12">"$#REF!.#REF!#REF!"</definedName>
    <definedName name="DATA13450_14">#REF!</definedName>
    <definedName name="DATA13450_15">#REF!</definedName>
    <definedName name="DATA13450_16">#REF!</definedName>
    <definedName name="DATA13450_17">#REF!</definedName>
    <definedName name="DATA13463">!#REF!</definedName>
    <definedName name="DATA13463_1">"#REF!"</definedName>
    <definedName name="DATA13463_12">"$#REF!.#REF!#REF!"</definedName>
    <definedName name="DATA13463_14">#REF!</definedName>
    <definedName name="DATA13463_15">#REF!</definedName>
    <definedName name="DATA13463_16">#REF!</definedName>
    <definedName name="DATA13463_17">#REF!</definedName>
    <definedName name="DATA13475">!#REF!</definedName>
    <definedName name="DATA13475_1">"#REF!"</definedName>
    <definedName name="DATA13475_12">"$#REF!.#REF!#REF!"</definedName>
    <definedName name="DATA13475_14">#REF!</definedName>
    <definedName name="DATA13475_15">#REF!</definedName>
    <definedName name="DATA13475_16">#REF!</definedName>
    <definedName name="DATA13475_17">#REF!</definedName>
    <definedName name="DATA13490">!#REF!</definedName>
    <definedName name="DATA13490_1">"#REF!"</definedName>
    <definedName name="DATA13490_12">"$#REF!.#REF!#REF!"</definedName>
    <definedName name="DATA13490_14">#REF!</definedName>
    <definedName name="DATA13490_15">#REF!</definedName>
    <definedName name="DATA13490_16">#REF!</definedName>
    <definedName name="DATA13490_17">#REF!</definedName>
    <definedName name="DATA135110">!#REF!</definedName>
    <definedName name="DATA135110_1">"#REF!"</definedName>
    <definedName name="DATA135110_12">"$#REF!.#REF!#REF!"</definedName>
    <definedName name="DATA135110_14">#REF!</definedName>
    <definedName name="DATA135110_15">#REF!</definedName>
    <definedName name="DATA135110_16">#REF!</definedName>
    <definedName name="DATA135110_17">#REF!</definedName>
    <definedName name="DATA135125">!#REF!</definedName>
    <definedName name="DATA135125_1">"#REF!"</definedName>
    <definedName name="DATA135125_12">"$#REF!.#REF!#REF!"</definedName>
    <definedName name="DATA135125_14">#REF!</definedName>
    <definedName name="DATA135125_15">#REF!</definedName>
    <definedName name="DATA135125_16">#REF!</definedName>
    <definedName name="DATA135125_17">#REF!</definedName>
    <definedName name="DATA135140">!#REF!</definedName>
    <definedName name="DATA135140_1">"#REF!"</definedName>
    <definedName name="DATA135140_12">"$#REF!.#REF!#REF!"</definedName>
    <definedName name="DATA135140_14">#REF!</definedName>
    <definedName name="DATA135140_15">#REF!</definedName>
    <definedName name="DATA135140_16">#REF!</definedName>
    <definedName name="DATA135140_17">#REF!</definedName>
    <definedName name="DATA135160">!#REF!</definedName>
    <definedName name="DATA135160_1">"#REF!"</definedName>
    <definedName name="DATA135160_12">"$#REF!.#REF!#REF!"</definedName>
    <definedName name="DATA135160_14">#REF!</definedName>
    <definedName name="DATA135160_15">#REF!</definedName>
    <definedName name="DATA135160_16">#REF!</definedName>
    <definedName name="DATA135160_17">#REF!</definedName>
    <definedName name="DATA135180">!#REF!</definedName>
    <definedName name="DATA135180_1">"#REF!"</definedName>
    <definedName name="DATA135180_12">"$#REF!.#REF!#REF!"</definedName>
    <definedName name="DATA135180_14">#REF!</definedName>
    <definedName name="DATA135180_15">#REF!</definedName>
    <definedName name="DATA135180_16">#REF!</definedName>
    <definedName name="DATA135180_17">#REF!</definedName>
    <definedName name="DATA135200">!#REF!</definedName>
    <definedName name="DATA135200_1">"#REF!"</definedName>
    <definedName name="DATA135200_12">"$#REF!.#REF!#REF!"</definedName>
    <definedName name="DATA135200_14">#REF!</definedName>
    <definedName name="DATA135200_15">#REF!</definedName>
    <definedName name="DATA135200_16">#REF!</definedName>
    <definedName name="DATA135200_17">#REF!</definedName>
    <definedName name="DATA135225">!#REF!</definedName>
    <definedName name="DATA135225_1">"#REF!"</definedName>
    <definedName name="DATA135225_12">"$#REF!.#REF!#REF!"</definedName>
    <definedName name="DATA135225_14">#REF!</definedName>
    <definedName name="DATA135225_15">#REF!</definedName>
    <definedName name="DATA135225_16">#REF!</definedName>
    <definedName name="DATA135225_17">#REF!</definedName>
    <definedName name="DATA135250">!#REF!</definedName>
    <definedName name="DATA135250_1">"#REF!"</definedName>
    <definedName name="DATA135250_12">"$#REF!.#REF!#REF!"</definedName>
    <definedName name="DATA135250_14">#REF!</definedName>
    <definedName name="DATA135250_15">#REF!</definedName>
    <definedName name="DATA135250_16">#REF!</definedName>
    <definedName name="DATA135250_17">#REF!</definedName>
    <definedName name="DATA135280">!#REF!</definedName>
    <definedName name="DATA135280_1">"#REF!"</definedName>
    <definedName name="DATA135280_12">"$#REF!.#REF!#REF!"</definedName>
    <definedName name="DATA135280_14">#REF!</definedName>
    <definedName name="DATA135280_15">#REF!</definedName>
    <definedName name="DATA135280_16">#REF!</definedName>
    <definedName name="DATA135280_17">#REF!</definedName>
    <definedName name="DATA135315">!#REF!</definedName>
    <definedName name="DATA135315_1">"#REF!"</definedName>
    <definedName name="DATA135315_12">"$#REF!.#REF!#REF!"</definedName>
    <definedName name="DATA135315_14">#REF!</definedName>
    <definedName name="DATA135315_15">#REF!</definedName>
    <definedName name="DATA135315_16">#REF!</definedName>
    <definedName name="DATA135315_17">#REF!</definedName>
    <definedName name="DATA135355">!#REF!</definedName>
    <definedName name="DATA135355_1">"#REF!"</definedName>
    <definedName name="DATA135355_12">"$#REF!.#REF!#REF!"</definedName>
    <definedName name="DATA135355_14">#REF!</definedName>
    <definedName name="DATA135355_15">#REF!</definedName>
    <definedName name="DATA135355_16">#REF!</definedName>
    <definedName name="DATA135355_17">#REF!</definedName>
    <definedName name="DATA135400">!#REF!</definedName>
    <definedName name="DATA135400_1">"#REF!"</definedName>
    <definedName name="DATA135400_12">"$#REF!.#REF!#REF!"</definedName>
    <definedName name="DATA135400_14">#REF!</definedName>
    <definedName name="DATA135400_15">#REF!</definedName>
    <definedName name="DATA135400_16">#REF!</definedName>
    <definedName name="DATA135400_17">#REF!</definedName>
    <definedName name="DATA13550">!#REF!</definedName>
    <definedName name="DATA13550_1">"#REF!"</definedName>
    <definedName name="DATA13550_12">"$#REF!.#REF!#REF!"</definedName>
    <definedName name="DATA13550_14">#REF!</definedName>
    <definedName name="DATA13550_15">#REF!</definedName>
    <definedName name="DATA13550_16">#REF!</definedName>
    <definedName name="DATA13550_17">#REF!</definedName>
    <definedName name="DATA13563">!#REF!</definedName>
    <definedName name="DATA13563_1">"#REF!"</definedName>
    <definedName name="DATA13563_12">"$#REF!.#REF!#REF!"</definedName>
    <definedName name="DATA13563_14">#REF!</definedName>
    <definedName name="DATA13563_15">#REF!</definedName>
    <definedName name="DATA13563_16">#REF!</definedName>
    <definedName name="DATA13563_17">#REF!</definedName>
    <definedName name="DATA13575">!#REF!</definedName>
    <definedName name="DATA13575_1">"#REF!"</definedName>
    <definedName name="DATA13575_12">"$#REF!.#REF!#REF!"</definedName>
    <definedName name="DATA13575_14">#REF!</definedName>
    <definedName name="DATA13575_15">#REF!</definedName>
    <definedName name="DATA13575_16">#REF!</definedName>
    <definedName name="DATA13575_17">#REF!</definedName>
    <definedName name="DATA13590">!#REF!</definedName>
    <definedName name="DATA13590_1">"#REF!"</definedName>
    <definedName name="DATA13590_12">"$#REF!.#REF!#REF!"</definedName>
    <definedName name="DATA13590_14">#REF!</definedName>
    <definedName name="DATA13590_15">#REF!</definedName>
    <definedName name="DATA13590_16">#REF!</definedName>
    <definedName name="DATA13590_17">#REF!</definedName>
    <definedName name="DATA136A">!#REF!</definedName>
    <definedName name="DATA136A_1">"#REF!"</definedName>
    <definedName name="DATA136A_12">"$#REF!.#REF!#REF!"</definedName>
    <definedName name="DATA136A_14">#REF!</definedName>
    <definedName name="DATA136A_15">#REF!</definedName>
    <definedName name="DATA136A_16">#REF!</definedName>
    <definedName name="DATA136A_17">#REF!</definedName>
    <definedName name="DATA136A_9">#REF!</definedName>
    <definedName name="DATA136B">!#REF!</definedName>
    <definedName name="DATA136B_1">"#REF!"</definedName>
    <definedName name="DATA136B_12">"$#REF!.#REF!#REF!"</definedName>
    <definedName name="DATA136B_14">#REF!</definedName>
    <definedName name="DATA136B_15">#REF!</definedName>
    <definedName name="DATA136B_16">#REF!</definedName>
    <definedName name="DATA136B_17">#REF!</definedName>
    <definedName name="DATA136B_9">#REF!</definedName>
    <definedName name="DATA136C">!#REF!</definedName>
    <definedName name="DATA136C_1">"#REF!"</definedName>
    <definedName name="DATA136C_12">"$#REF!.#REF!#REF!"</definedName>
    <definedName name="DATA136C_14">#REF!</definedName>
    <definedName name="DATA136C_15">#REF!</definedName>
    <definedName name="DATA136C_16">#REF!</definedName>
    <definedName name="DATA136C_17">#REF!</definedName>
    <definedName name="DATA136C_9">#REF!</definedName>
    <definedName name="DATA136D">!#REF!</definedName>
    <definedName name="DATA136D_1">"#REF!"</definedName>
    <definedName name="DATA136D_12">"$#REF!.#REF!#REF!"</definedName>
    <definedName name="DATA136D_14">#REF!</definedName>
    <definedName name="DATA136D_15">#REF!</definedName>
    <definedName name="DATA136D_16">#REF!</definedName>
    <definedName name="DATA136D_17">#REF!</definedName>
    <definedName name="DATA136E">!#REF!</definedName>
    <definedName name="DATA136E_1">"#REF!"</definedName>
    <definedName name="DATA136E_12">"$#REF!.#REF!#REF!"</definedName>
    <definedName name="DATA136E_14">#REF!</definedName>
    <definedName name="DATA136E_15">#REF!</definedName>
    <definedName name="DATA136E_16">#REF!</definedName>
    <definedName name="DATA136E_17">#REF!</definedName>
    <definedName name="DATA136F">!#REF!</definedName>
    <definedName name="DATA136F_1">"#REF!"</definedName>
    <definedName name="DATA136F_12">"$#REF!.#REF!#REF!"</definedName>
    <definedName name="DATA136F_14">#REF!</definedName>
    <definedName name="DATA136F_15">#REF!</definedName>
    <definedName name="DATA136F_16">#REF!</definedName>
    <definedName name="DATA136F_17">#REF!</definedName>
    <definedName name="DATA136G">!#REF!</definedName>
    <definedName name="DATA136G_1">"#REF!"</definedName>
    <definedName name="DATA136G_12">"$#REF!.#REF!#REF!"</definedName>
    <definedName name="DATA136G_14">#REF!</definedName>
    <definedName name="DATA136G_15">#REF!</definedName>
    <definedName name="DATA136G_16">#REF!</definedName>
    <definedName name="DATA136G_17">#REF!</definedName>
    <definedName name="DATA136H">!#REF!</definedName>
    <definedName name="DATA136H_1">"#REF!"</definedName>
    <definedName name="DATA136H_12">"$#REF!.#REF!#REF!"</definedName>
    <definedName name="DATA136H_14">#REF!</definedName>
    <definedName name="DATA136H_15">#REF!</definedName>
    <definedName name="DATA136H_16">#REF!</definedName>
    <definedName name="DATA136H_17">#REF!</definedName>
    <definedName name="DATA136I">!#REF!</definedName>
    <definedName name="DATA136I_1">"#REF!"</definedName>
    <definedName name="DATA136I_12">"$#REF!.#REF!#REF!"</definedName>
    <definedName name="DATA136I_14">#REF!</definedName>
    <definedName name="DATA136I_15">#REF!</definedName>
    <definedName name="DATA136I_16">#REF!</definedName>
    <definedName name="DATA136I_17">#REF!</definedName>
    <definedName name="DATA136J">!#REF!</definedName>
    <definedName name="DATA136J_1">"#REF!"</definedName>
    <definedName name="DATA136J_12">"$#REF!.#REF!#REF!"</definedName>
    <definedName name="DATA136J_14">#REF!</definedName>
    <definedName name="DATA136J_15">#REF!</definedName>
    <definedName name="DATA136J_16">#REF!</definedName>
    <definedName name="DATA136J_17">#REF!</definedName>
    <definedName name="DATA136K">!#REF!</definedName>
    <definedName name="DATA136K_1">"#REF!"</definedName>
    <definedName name="DATA136K_12">"$#REF!.#REF!#REF!"</definedName>
    <definedName name="DATA136K_14">#REF!</definedName>
    <definedName name="DATA136K_15">#REF!</definedName>
    <definedName name="DATA136K_16">#REF!</definedName>
    <definedName name="DATA136K_17">#REF!</definedName>
    <definedName name="DATA136L">!#REF!</definedName>
    <definedName name="DATA136L_1">"#REF!"</definedName>
    <definedName name="DATA136L_12">"$#REF!.#REF!#REF!"</definedName>
    <definedName name="DATA136L_14">#REF!</definedName>
    <definedName name="DATA136L_15">#REF!</definedName>
    <definedName name="DATA136L_16">#REF!</definedName>
    <definedName name="DATA136L_17">#REF!</definedName>
    <definedName name="DATA136M">!#REF!</definedName>
    <definedName name="DATA136M_1">"#REF!"</definedName>
    <definedName name="DATA136M_12">"$#REF!.#REF!#REF!"</definedName>
    <definedName name="DATA136M_14">#REF!</definedName>
    <definedName name="DATA136M_15">#REF!</definedName>
    <definedName name="DATA136M_16">#REF!</definedName>
    <definedName name="DATA136M_17">#REF!</definedName>
    <definedName name="DATA136N">!#REF!</definedName>
    <definedName name="DATA136N_1">"#REF!"</definedName>
    <definedName name="DATA136N_12">"$#REF!.#REF!#REF!"</definedName>
    <definedName name="DATA136N_14">#REF!</definedName>
    <definedName name="DATA136N_15">#REF!</definedName>
    <definedName name="DATA136N_16">#REF!</definedName>
    <definedName name="DATA136N_17">#REF!</definedName>
    <definedName name="DATA136O">!#REF!</definedName>
    <definedName name="DATA136O_1">"#REF!"</definedName>
    <definedName name="DATA136O_12">"$#REF!.#REF!#REF!"</definedName>
    <definedName name="DATA136O_14">#REF!</definedName>
    <definedName name="DATA136O_15">#REF!</definedName>
    <definedName name="DATA136O_16">#REF!</definedName>
    <definedName name="DATA136O_17">#REF!</definedName>
    <definedName name="DATA136P">!#REF!</definedName>
    <definedName name="DATA136P_1">"#REF!"</definedName>
    <definedName name="DATA136P_12">"$#REF!.#REF!#REF!"</definedName>
    <definedName name="DATA136P_14">#REF!</definedName>
    <definedName name="DATA136P_15">#REF!</definedName>
    <definedName name="DATA136P_16">#REF!</definedName>
    <definedName name="DATA136P_17">#REF!</definedName>
    <definedName name="DATA137I">!#REF!</definedName>
    <definedName name="DATA137I_1">"#REF!"</definedName>
    <definedName name="DATA137I_12">"$#REF!.#REF!#REF!"</definedName>
    <definedName name="DATA137I_14">#REF!</definedName>
    <definedName name="DATA137I_15">#REF!</definedName>
    <definedName name="DATA137I_16">#REF!</definedName>
    <definedName name="DATA137I_17">#REF!</definedName>
    <definedName name="DATA137II">!#REF!</definedName>
    <definedName name="DATA137II_1">"#REF!"</definedName>
    <definedName name="DATA137II_12">"$#REF!.#REF!#REF!"</definedName>
    <definedName name="DATA137II_14">#REF!</definedName>
    <definedName name="DATA137II_15">#REF!</definedName>
    <definedName name="DATA137II_16">#REF!</definedName>
    <definedName name="DATA137II_17">#REF!</definedName>
    <definedName name="DATA137III">!#REF!</definedName>
    <definedName name="DATA137III_1">"#REF!"</definedName>
    <definedName name="DATA137III_12">"$#REF!.#REF!#REF!"</definedName>
    <definedName name="DATA137III_14">#REF!</definedName>
    <definedName name="DATA137III_15">#REF!</definedName>
    <definedName name="DATA137III_16">#REF!</definedName>
    <definedName name="DATA137III_17">#REF!</definedName>
    <definedName name="DATA137IV">!#REF!</definedName>
    <definedName name="DATA137IV_1">"#REF!"</definedName>
    <definedName name="DATA137IV_12">"$#REF!.#REF!#REF!"</definedName>
    <definedName name="DATA137IV_14">#REF!</definedName>
    <definedName name="DATA137IV_15">#REF!</definedName>
    <definedName name="DATA137IV_16">#REF!</definedName>
    <definedName name="DATA137IV_17">#REF!</definedName>
    <definedName name="DATA137V">!#REF!</definedName>
    <definedName name="DATA137V_1">"#REF!"</definedName>
    <definedName name="DATA137V_12">"$#REF!.#REF!#REF!"</definedName>
    <definedName name="DATA137V_14">#REF!</definedName>
    <definedName name="DATA137V_15">#REF!</definedName>
    <definedName name="DATA137V_16">#REF!</definedName>
    <definedName name="DATA137V_17">#REF!</definedName>
    <definedName name="DATA138I">!#REF!</definedName>
    <definedName name="DATA138I_1">"#REF!"</definedName>
    <definedName name="DATA138I_12">"$#REF!.#REF!#REF!"</definedName>
    <definedName name="DATA138I_14">#REF!</definedName>
    <definedName name="DATA138I_15">#REF!</definedName>
    <definedName name="DATA138I_16">#REF!</definedName>
    <definedName name="DATA138I_17">#REF!</definedName>
    <definedName name="DATA138II">!#REF!</definedName>
    <definedName name="DATA138II_1">"#REF!"</definedName>
    <definedName name="DATA138II_12">"$#REF!.#REF!#REF!"</definedName>
    <definedName name="DATA138II_14">#REF!</definedName>
    <definedName name="DATA138II_15">#REF!</definedName>
    <definedName name="DATA138II_16">#REF!</definedName>
    <definedName name="DATA138II_17">#REF!</definedName>
    <definedName name="DATA138III">!#REF!</definedName>
    <definedName name="DATA138III_1">"#REF!"</definedName>
    <definedName name="DATA138III_12">"$#REF!.#REF!#REF!"</definedName>
    <definedName name="DATA138III_14">#REF!</definedName>
    <definedName name="DATA138III_15">#REF!</definedName>
    <definedName name="DATA138III_16">#REF!</definedName>
    <definedName name="DATA138III_17">#REF!</definedName>
    <definedName name="DATA138IV">!#REF!</definedName>
    <definedName name="DATA138IV_1">"#REF!"</definedName>
    <definedName name="DATA138IV_12">"$#REF!.#REF!#REF!"</definedName>
    <definedName name="DATA138IV_14">#REF!</definedName>
    <definedName name="DATA138IV_15">#REF!</definedName>
    <definedName name="DATA138IV_16">#REF!</definedName>
    <definedName name="DATA138IV_17">#REF!</definedName>
    <definedName name="DATA138V">!#REF!</definedName>
    <definedName name="DATA138V_1">"#REF!"</definedName>
    <definedName name="DATA138V_12">"$#REF!.#REF!#REF!"</definedName>
    <definedName name="DATA138V_14">#REF!</definedName>
    <definedName name="DATA138V_15">#REF!</definedName>
    <definedName name="DATA138V_16">#REF!</definedName>
    <definedName name="DATA138V_17">#REF!</definedName>
    <definedName name="DATA138VI">!#REF!</definedName>
    <definedName name="DATA138VI_1">"#REF!"</definedName>
    <definedName name="DATA138VI_12">"$#REF!.#REF!#REF!"</definedName>
    <definedName name="DATA138VI_14">#REF!</definedName>
    <definedName name="DATA138VI_15">#REF!</definedName>
    <definedName name="DATA138VI_16">#REF!</definedName>
    <definedName name="DATA138VI_17">#REF!</definedName>
    <definedName name="DATA139IX">!#REF!</definedName>
    <definedName name="DATA139IX_1">"#REF!"</definedName>
    <definedName name="DATA139IX_12">"$#REF!.#REF!#REF!"</definedName>
    <definedName name="DATA139IX_14">#REF!</definedName>
    <definedName name="DATA139IX_15">#REF!</definedName>
    <definedName name="DATA139IX_16">#REF!</definedName>
    <definedName name="DATA139IX_17">#REF!</definedName>
    <definedName name="DATA139V">!#REF!</definedName>
    <definedName name="DATA139V_1">"#REF!"</definedName>
    <definedName name="DATA139V_12">"$#REF!.#REF!#REF!"</definedName>
    <definedName name="DATA139V_14">#REF!</definedName>
    <definedName name="DATA139V_15">#REF!</definedName>
    <definedName name="DATA139V_16">#REF!</definedName>
    <definedName name="DATA139V_17">#REF!</definedName>
    <definedName name="DATA139VI">!#REF!</definedName>
    <definedName name="DATA139VI_1">"#REF!"</definedName>
    <definedName name="DATA139VI_12">"$#REF!.#REF!#REF!"</definedName>
    <definedName name="DATA139VI_14">#REF!</definedName>
    <definedName name="DATA139VI_15">#REF!</definedName>
    <definedName name="DATA139VI_16">#REF!</definedName>
    <definedName name="DATA139VI_17">#REF!</definedName>
    <definedName name="DATA139VII">!#REF!</definedName>
    <definedName name="DATA139VII_1">"#REF!"</definedName>
    <definedName name="DATA139VII_12">"$#REF!.#REF!#REF!"</definedName>
    <definedName name="DATA139VII_14">#REF!</definedName>
    <definedName name="DATA139VII_15">#REF!</definedName>
    <definedName name="DATA139VII_16">#REF!</definedName>
    <definedName name="DATA139VII_17">#REF!</definedName>
    <definedName name="DATA139VIII">!#REF!</definedName>
    <definedName name="DATA139VIII_1">"#REF!"</definedName>
    <definedName name="DATA139VIII_12">"$#REF!.#REF!#REF!"</definedName>
    <definedName name="DATA139VIII_14">#REF!</definedName>
    <definedName name="DATA139VIII_15">#REF!</definedName>
    <definedName name="DATA139VIII_16">#REF!</definedName>
    <definedName name="DATA139VIII_17">#REF!</definedName>
    <definedName name="DATA14">#REF!</definedName>
    <definedName name="DATA140I">!#REF!</definedName>
    <definedName name="DATA140I_1">"#REF!"</definedName>
    <definedName name="DATA140I_12">"$#REF!.#REF!#REF!"</definedName>
    <definedName name="DATA140I_14">#REF!</definedName>
    <definedName name="DATA140I_15">#REF!</definedName>
    <definedName name="DATA140I_16">#REF!</definedName>
    <definedName name="DATA140I_17">#REF!</definedName>
    <definedName name="DATA140I_7">"#REF!"</definedName>
    <definedName name="DATA140I_8">"#REF!"</definedName>
    <definedName name="DATA140II">!#REF!</definedName>
    <definedName name="DATA140II_1">"#REF!"</definedName>
    <definedName name="DATA140II_12">"$#REF!.#REF!#REF!"</definedName>
    <definedName name="DATA140II_14">#REF!</definedName>
    <definedName name="DATA140II_15">#REF!</definedName>
    <definedName name="DATA140II_16">#REF!</definedName>
    <definedName name="DATA140II_17">#REF!</definedName>
    <definedName name="DATA140II_7">"#REF!"</definedName>
    <definedName name="DATA140II_8">"#REF!"</definedName>
    <definedName name="DATA140III">!#REF!</definedName>
    <definedName name="DATA140III_1">"#REF!"</definedName>
    <definedName name="DATA140III_12">"$#REF!.#REF!#REF!"</definedName>
    <definedName name="DATA140III_14">#REF!</definedName>
    <definedName name="DATA140III_15">#REF!</definedName>
    <definedName name="DATA140III_16">#REF!</definedName>
    <definedName name="DATA140III_17">#REF!</definedName>
    <definedName name="DATA140III_7">"#REF!"</definedName>
    <definedName name="DATA140III_8">"#REF!"</definedName>
    <definedName name="DATA140IV">!#REF!</definedName>
    <definedName name="DATA140IV_1">"#REF!"</definedName>
    <definedName name="DATA140IV_12">"$#REF!.#REF!#REF!"</definedName>
    <definedName name="DATA140IV_14">#REF!</definedName>
    <definedName name="DATA140IV_15">#REF!</definedName>
    <definedName name="DATA140IV_16">#REF!</definedName>
    <definedName name="DATA140IV_17">#REF!</definedName>
    <definedName name="DATA140V">!#REF!</definedName>
    <definedName name="DATA140V_1">"#REF!"</definedName>
    <definedName name="DATA140V_12">"$#REF!.#REF!#REF!"</definedName>
    <definedName name="DATA140V_14">#REF!</definedName>
    <definedName name="DATA140V_15">#REF!</definedName>
    <definedName name="DATA140V_16">#REF!</definedName>
    <definedName name="DATA140V_17">#REF!</definedName>
    <definedName name="DATA141I">!#REF!</definedName>
    <definedName name="DATA141I_1">"#REF!"</definedName>
    <definedName name="DATA141I_12">"$#REF!.#REF!#REF!"</definedName>
    <definedName name="DATA141I_14">#REF!</definedName>
    <definedName name="DATA141I_15">#REF!</definedName>
    <definedName name="DATA141I_16">#REF!</definedName>
    <definedName name="DATA141I_17">#REF!</definedName>
    <definedName name="DATA141I_9">#REF!</definedName>
    <definedName name="DATA141II">!#REF!</definedName>
    <definedName name="DATA141II_1">"#REF!"</definedName>
    <definedName name="DATA141II_12">"$#REF!.#REF!#REF!"</definedName>
    <definedName name="DATA141II_14">#REF!</definedName>
    <definedName name="DATA141II_15">#REF!</definedName>
    <definedName name="DATA141II_16">#REF!</definedName>
    <definedName name="DATA141II_17">#REF!</definedName>
    <definedName name="DATA141II_9">#REF!</definedName>
    <definedName name="DATA141III">!#REF!</definedName>
    <definedName name="DATA141III_1">"#REF!"</definedName>
    <definedName name="DATA141III_12">"$#REF!.#REF!#REF!"</definedName>
    <definedName name="DATA141III_14">#REF!</definedName>
    <definedName name="DATA141III_15">#REF!</definedName>
    <definedName name="DATA141III_16">#REF!</definedName>
    <definedName name="DATA141III_17">#REF!</definedName>
    <definedName name="DATA141III_9">#REF!</definedName>
    <definedName name="DATA141IV">!#REF!</definedName>
    <definedName name="DATA141IV_1">"#REF!"</definedName>
    <definedName name="DATA141IV_12">"$#REF!.#REF!#REF!"</definedName>
    <definedName name="DATA141IV_14">#REF!</definedName>
    <definedName name="DATA141IV_15">#REF!</definedName>
    <definedName name="DATA141IV_16">#REF!</definedName>
    <definedName name="DATA141IV_17">#REF!</definedName>
    <definedName name="DATA141IV_9">#REF!</definedName>
    <definedName name="DATA141V">!#REF!</definedName>
    <definedName name="DATA141V_1">"#REF!"</definedName>
    <definedName name="DATA141V_12">"$#REF!.#REF!#REF!"</definedName>
    <definedName name="DATA141V_14">#REF!</definedName>
    <definedName name="DATA141V_15">#REF!</definedName>
    <definedName name="DATA141V_16">#REF!</definedName>
    <definedName name="DATA141V_17">#REF!</definedName>
    <definedName name="DATA141V_9">#REF!</definedName>
    <definedName name="DATA142I">!#REF!</definedName>
    <definedName name="DATA142I_1">"#REF!"</definedName>
    <definedName name="DATA142I_12">"$#REF!.#REF!#REF!"</definedName>
    <definedName name="DATA142I_14">#REF!</definedName>
    <definedName name="DATA142I_15">#REF!</definedName>
    <definedName name="DATA142I_16">#REF!</definedName>
    <definedName name="DATA142I_17">#REF!</definedName>
    <definedName name="DATA142II">!#REF!</definedName>
    <definedName name="DATA142II_1">"#REF!"</definedName>
    <definedName name="DATA142II_12">"$#REF!.#REF!#REF!"</definedName>
    <definedName name="DATA142II_14">#REF!</definedName>
    <definedName name="DATA142II_15">#REF!</definedName>
    <definedName name="DATA142II_16">#REF!</definedName>
    <definedName name="DATA142II_17">#REF!</definedName>
    <definedName name="DATA142III">!#REF!</definedName>
    <definedName name="DATA142III_1">"#REF!"</definedName>
    <definedName name="DATA142III_12">"$#REF!.#REF!#REF!"</definedName>
    <definedName name="DATA142III_14">#REF!</definedName>
    <definedName name="DATA142III_15">#REF!</definedName>
    <definedName name="DATA142III_16">#REF!</definedName>
    <definedName name="DATA142III_17">#REF!</definedName>
    <definedName name="DATA142IV">!#REF!</definedName>
    <definedName name="DATA142IV_1">"#REF!"</definedName>
    <definedName name="DATA142IV_12">"$#REF!.#REF!#REF!"</definedName>
    <definedName name="DATA142IV_14">#REF!</definedName>
    <definedName name="DATA142IV_15">#REF!</definedName>
    <definedName name="DATA142IV_16">#REF!</definedName>
    <definedName name="DATA142IV_17">#REF!</definedName>
    <definedName name="DATA142V">!#REF!</definedName>
    <definedName name="DATA142V_1">"#REF!"</definedName>
    <definedName name="DATA142V_12">"$#REF!.#REF!#REF!"</definedName>
    <definedName name="DATA142V_14">#REF!</definedName>
    <definedName name="DATA142V_15">#REF!</definedName>
    <definedName name="DATA142V_16">#REF!</definedName>
    <definedName name="DATA142V_17">#REF!</definedName>
    <definedName name="DATA143">#REF!</definedName>
    <definedName name="DATA144">#REF!</definedName>
    <definedName name="DATA145">#REF!</definedName>
    <definedName name="DATA146">#REF!</definedName>
    <definedName name="DATA147">#REF!</definedName>
    <definedName name="DATA148">#REF!</definedName>
    <definedName name="DATA149">#REF!</definedName>
    <definedName name="DATA150">#REF!</definedName>
    <definedName name="DATA152">#REF!</definedName>
    <definedName name="DATA153">#REF!</definedName>
    <definedName name="DATA154">#REF!</definedName>
    <definedName name="DATA156">#REF!</definedName>
    <definedName name="DATA157">#REF!</definedName>
    <definedName name="DATA158">#REF!</definedName>
    <definedName name="DATA159A">#REF!</definedName>
    <definedName name="DATA159B">#REF!</definedName>
    <definedName name="DATA159C">#REF!</definedName>
    <definedName name="DATA159D">#REF!</definedName>
    <definedName name="DATA16">#REF!</definedName>
    <definedName name="DATA160">#REF!</definedName>
    <definedName name="DATA161">#REF!</definedName>
    <definedName name="DATA162">#REF!</definedName>
    <definedName name="DATA163">#REF!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6">#REF!</definedName>
    <definedName name="DATA27">#REF!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4">#REF!</definedName>
    <definedName name="DATA76">#REF!</definedName>
    <definedName name="DATA77A">#REF!</definedName>
    <definedName name="DATA77B">#REF!</definedName>
    <definedName name="DATA78">#REF!</definedName>
    <definedName name="DATA79A">#REF!</definedName>
    <definedName name="DATA79B">#REF!</definedName>
    <definedName name="DATA79C">#REF!</definedName>
    <definedName name="DATA8">#REF!</definedName>
    <definedName name="DATA80A">#REF!</definedName>
    <definedName name="DATA80B">#REF!</definedName>
    <definedName name="DATA80C">#REF!</definedName>
    <definedName name="DATA81">#REF!</definedName>
    <definedName name="DATA82">#REF!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0">#REF!</definedName>
    <definedName name="DATA92">#REF!</definedName>
    <definedName name="DATA93">#REF!</definedName>
    <definedName name="DATA94">#REF!</definedName>
    <definedName name="DATA95">#REF!</definedName>
    <definedName name="DATA98">#REF!</definedName>
    <definedName name="DATA99">#REF!</definedName>
    <definedName name="_xlnm.Database">#REF!</definedName>
    <definedName name="datan">#REF!</definedName>
    <definedName name="Date">#REF!</definedName>
    <definedName name="dates">!#REF!</definedName>
    <definedName name="datonators">!#REF!</definedName>
    <definedName name="datonators_1">"#REF!"</definedName>
    <definedName name="datonators_12">"$#REF!.#REF!#REF!"</definedName>
    <definedName name="datonators_14">#REF!</definedName>
    <definedName name="datonators_15">#REF!</definedName>
    <definedName name="datonators_16">#REF!</definedName>
    <definedName name="datonators_17">#REF!</definedName>
    <definedName name="datonators_7">"#REF!"</definedName>
    <definedName name="datonators_8">"#REF!"</definedName>
    <definedName name="day_17" localSheetId="1">[21]Summary!$E$48:$E$78</definedName>
    <definedName name="day_17">#REF!</definedName>
    <definedName name="day_3" localSheetId="1">[22]Summary!$E$148:$E$178</definedName>
    <definedName name="day_3">#REF!</definedName>
    <definedName name="day_6" localSheetId="1">'[23]PEP-DATA'!$E$51:$E$81</definedName>
    <definedName name="day_6">#REF!</definedName>
    <definedName name="day_7" localSheetId="1">'[25]PEP-DATA'!$D$51:$D$81</definedName>
    <definedName name="day_7">#REF!</definedName>
    <definedName name="day_9" localSheetId="1">'[24]PEP-DATA'!$E$51:$E$81</definedName>
    <definedName name="day_9">#REF!</definedName>
    <definedName name="daywork">!#REF!</definedName>
    <definedName name="Dayworks">#REF!</definedName>
    <definedName name="dayworktotal">#REF!</definedName>
    <definedName name="db">!#REF!</definedName>
    <definedName name="db___0">!#REF!</definedName>
    <definedName name="db___13">!#REF!</definedName>
    <definedName name="dbar1">#REF!</definedName>
    <definedName name="dbar2">#REF!</definedName>
    <definedName name="dbase1">#REF!</definedName>
    <definedName name="DBB">!#REF!</definedName>
    <definedName name="DBBS">#REF!</definedName>
    <definedName name="DBBS1">!#REF!</definedName>
    <definedName name="DBBSS">#REF!</definedName>
    <definedName name="DBC">!#REF!</definedName>
    <definedName name="DBCS">#REF!</definedName>
    <definedName name="DBCS1">!#REF!</definedName>
    <definedName name="DBCSS">#REF!</definedName>
    <definedName name="DBD">!#REF!</definedName>
    <definedName name="DBDS">#REF!</definedName>
    <definedName name="DBDS1">!#REF!</definedName>
    <definedName name="DBDSS">#REF!</definedName>
    <definedName name="DBIT">#REF!</definedName>
    <definedName name="DBM">!#REF!</definedName>
    <definedName name="DBM_1">"#REF!"</definedName>
    <definedName name="DBM_10">#REF!</definedName>
    <definedName name="DBM_11">#REF!</definedName>
    <definedName name="DBM_12">"$#REF!.#REF!#REF!"</definedName>
    <definedName name="DBM_13">#REF!</definedName>
    <definedName name="DBM_14">#REF!</definedName>
    <definedName name="DBM_15">#REF!</definedName>
    <definedName name="DBM_16">#REF!</definedName>
    <definedName name="DBM_17">#REF!</definedName>
    <definedName name="DBM_3">#REF!</definedName>
    <definedName name="DBM_4">#REF!</definedName>
    <definedName name="DBM_5">#REF!</definedName>
    <definedName name="DBM_6">#REF!</definedName>
    <definedName name="DBM_7">"#REF!"</definedName>
    <definedName name="DBM_8">"#REF!"</definedName>
    <definedName name="DBM_9">#REF!</definedName>
    <definedName name="DBM_App_area">!#REF!</definedName>
    <definedName name="DBM_App_Thk">!#REF!</definedName>
    <definedName name="DBM_App_Wid">!#REF!</definedName>
    <definedName name="DBM_Area">!#REF!</definedName>
    <definedName name="DBM_Area_Overlay">!#REF!</definedName>
    <definedName name="dbm_f">#REF!</definedName>
    <definedName name="DBM_MCW">#REF!</definedName>
    <definedName name="DBM_RA">#REF!</definedName>
    <definedName name="DBM_SR">#REF!</definedName>
    <definedName name="DBM_Thk">!#REF!</definedName>
    <definedName name="DBM_Thk_Overlay">!#REF!</definedName>
    <definedName name="DBM_Wid">!#REF!</definedName>
    <definedName name="DBM_Wid_Overlay">!#REF!</definedName>
    <definedName name="dbmave">#REF!</definedName>
    <definedName name="dbmpcc">#REF!</definedName>
    <definedName name="dbmroad">!#REF!</definedName>
    <definedName name="DBMSR">#REF!</definedName>
    <definedName name="DBMSR_1">#REF!</definedName>
    <definedName name="DBMSR_4">#REF!</definedName>
    <definedName name="DBMSR_5">#REF!</definedName>
    <definedName name="DBMSR_6">#REF!</definedName>
    <definedName name="dc">!#REF!</definedName>
    <definedName name="Dcan1">!#REF!</definedName>
    <definedName name="Dcan11">!#REF!</definedName>
    <definedName name="Dcan2">!#REF!</definedName>
    <definedName name="Dcan21">!#REF!</definedName>
    <definedName name="Dcan3">#REF!</definedName>
    <definedName name="Dcan4">#REF!</definedName>
    <definedName name="DCB">!#REF!</definedName>
    <definedName name="DCBS">#REF!</definedName>
    <definedName name="DCBS1">!#REF!</definedName>
    <definedName name="DCBSS">#REF!</definedName>
    <definedName name="DCC">!#REF!</definedName>
    <definedName name="DCCS">#REF!</definedName>
    <definedName name="DCCS1">!#REF!</definedName>
    <definedName name="DCCSS">#REF!</definedName>
    <definedName name="DCD">!#REF!</definedName>
    <definedName name="dcdeff">!#REF!</definedName>
    <definedName name="DCDS">#REF!</definedName>
    <definedName name="DCDS1">!#REF!</definedName>
    <definedName name="DCDSS">#REF!</definedName>
    <definedName name="dceff">!#REF!</definedName>
    <definedName name="DCest">!#REF!</definedName>
    <definedName name="Dcg">#REF!</definedName>
    <definedName name="DCI" localSheetId="2" hidden="1">{#N/A,#N/A,TRUE,"Front";#N/A,#N/A,TRUE,"Simple Letter";#N/A,#N/A,TRUE,"Inside";#N/A,#N/A,TRUE,"Contents";#N/A,#N/A,TRUE,"Basis";#N/A,#N/A,TRUE,"Inclusions";#N/A,#N/A,TRUE,"Exclusions";#N/A,#N/A,TRUE,"Areas";#N/A,#N/A,TRUE,"Summary";#N/A,#N/A,TRUE,"Detail"}</definedName>
    <definedName name="DCI" localSheetId="1" hidden="1">{#N/A,#N/A,TRUE,"Front";#N/A,#N/A,TRUE,"Simple Letter";#N/A,#N/A,TRUE,"Inside";#N/A,#N/A,TRUE,"Contents";#N/A,#N/A,TRUE,"Basis";#N/A,#N/A,TRUE,"Inclusions";#N/A,#N/A,TRUE,"Exclusions";#N/A,#N/A,TRUE,"Areas";#N/A,#N/A,TRUE,"Summary";#N/A,#N/A,TRUE,"Detail"}</definedName>
    <definedName name="DCI" localSheetId="9" hidden="1">{#N/A,#N/A,TRUE,"Front";#N/A,#N/A,TRUE,"Simple Letter";#N/A,#N/A,TRUE,"Inside";#N/A,#N/A,TRUE,"Contents";#N/A,#N/A,TRUE,"Basis";#N/A,#N/A,TRUE,"Inclusions";#N/A,#N/A,TRUE,"Exclusions";#N/A,#N/A,TRUE,"Areas";#N/A,#N/A,TRUE,"Summary";#N/A,#N/A,TRUE,"Detail"}</definedName>
    <definedName name="DCI" hidden="1">{#N/A,#N/A,TRUE,"Front";#N/A,#N/A,TRUE,"Simple Letter";#N/A,#N/A,TRUE,"Inside";#N/A,#N/A,TRUE,"Contents";#N/A,#N/A,TRUE,"Basis";#N/A,#N/A,TRUE,"Inclusions";#N/A,#N/A,TRUE,"Exclusions";#N/A,#N/A,TRUE,"Areas";#N/A,#N/A,TRUE,"Summary";#N/A,#N/A,TRUE,"Detail"}</definedName>
    <definedName name="dcit" localSheetId="2" hidden="1">{#N/A,#N/A,TRUE,"Front";#N/A,#N/A,TRUE,"Simple Letter";#N/A,#N/A,TRUE,"Inside";#N/A,#N/A,TRUE,"Contents";#N/A,#N/A,TRUE,"Basis";#N/A,#N/A,TRUE,"Inclusions";#N/A,#N/A,TRUE,"Exclusions";#N/A,#N/A,TRUE,"Areas";#N/A,#N/A,TRUE,"Summary";#N/A,#N/A,TRUE,"Detail"}</definedName>
    <definedName name="dcit" localSheetId="1" hidden="1">{#N/A,#N/A,TRUE,"Front";#N/A,#N/A,TRUE,"Simple Letter";#N/A,#N/A,TRUE,"Inside";#N/A,#N/A,TRUE,"Contents";#N/A,#N/A,TRUE,"Basis";#N/A,#N/A,TRUE,"Inclusions";#N/A,#N/A,TRUE,"Exclusions";#N/A,#N/A,TRUE,"Areas";#N/A,#N/A,TRUE,"Summary";#N/A,#N/A,TRUE,"Detail"}</definedName>
    <definedName name="dcit" localSheetId="9" hidden="1">{#N/A,#N/A,TRUE,"Front";#N/A,#N/A,TRUE,"Simple Letter";#N/A,#N/A,TRUE,"Inside";#N/A,#N/A,TRUE,"Contents";#N/A,#N/A,TRUE,"Basis";#N/A,#N/A,TRUE,"Inclusions";#N/A,#N/A,TRUE,"Exclusions";#N/A,#N/A,TRUE,"Areas";#N/A,#N/A,TRUE,"Summary";#N/A,#N/A,TRUE,"Detail"}</definedName>
    <definedName name="dcit" hidden="1">{#N/A,#N/A,TRUE,"Front";#N/A,#N/A,TRUE,"Simple Letter";#N/A,#N/A,TRUE,"Inside";#N/A,#N/A,TRUE,"Contents";#N/A,#N/A,TRUE,"Basis";#N/A,#N/A,TRUE,"Inclusions";#N/A,#N/A,TRUE,"Exclusions";#N/A,#N/A,TRUE,"Areas";#N/A,#N/A,TRUE,"Summary";#N/A,#N/A,TRUE,"Detail"}</definedName>
    <definedName name="DCLAB" localSheetId="2" hidden="1">{#N/A,#N/A,TRUE,"Front";#N/A,#N/A,TRUE,"Simple Letter";#N/A,#N/A,TRUE,"Inside";#N/A,#N/A,TRUE,"Contents";#N/A,#N/A,TRUE,"Basis";#N/A,#N/A,TRUE,"Inclusions";#N/A,#N/A,TRUE,"Exclusions";#N/A,#N/A,TRUE,"Areas";#N/A,#N/A,TRUE,"Summary";#N/A,#N/A,TRUE,"Detail"}</definedName>
    <definedName name="DCLAB" localSheetId="1" hidden="1">{#N/A,#N/A,TRUE,"Front";#N/A,#N/A,TRUE,"Simple Letter";#N/A,#N/A,TRUE,"Inside";#N/A,#N/A,TRUE,"Contents";#N/A,#N/A,TRUE,"Basis";#N/A,#N/A,TRUE,"Inclusions";#N/A,#N/A,TRUE,"Exclusions";#N/A,#N/A,TRUE,"Areas";#N/A,#N/A,TRUE,"Summary";#N/A,#N/A,TRUE,"Detail"}</definedName>
    <definedName name="DCLAB" localSheetId="9" hidden="1">{#N/A,#N/A,TRUE,"Front";#N/A,#N/A,TRUE,"Simple Letter";#N/A,#N/A,TRUE,"Inside";#N/A,#N/A,TRUE,"Contents";#N/A,#N/A,TRUE,"Basis";#N/A,#N/A,TRUE,"Inclusions";#N/A,#N/A,TRUE,"Exclusions";#N/A,#N/A,TRUE,"Areas";#N/A,#N/A,TRUE,"Summary";#N/A,#N/A,TRUE,"Detail"}</definedName>
    <definedName name="DCLAB" hidden="1">{#N/A,#N/A,TRUE,"Front";#N/A,#N/A,TRUE,"Simple Letter";#N/A,#N/A,TRUE,"Inside";#N/A,#N/A,TRUE,"Contents";#N/A,#N/A,TRUE,"Basis";#N/A,#N/A,TRUE,"Inclusions";#N/A,#N/A,TRUE,"Exclusions";#N/A,#N/A,TRUE,"Areas";#N/A,#N/A,TRUE,"Summary";#N/A,#N/A,TRUE,"Detail"}</definedName>
    <definedName name="dclabc" localSheetId="2" hidden="1">{#N/A,#N/A,TRUE,"Front";#N/A,#N/A,TRUE,"Simple Letter";#N/A,#N/A,TRUE,"Inside";#N/A,#N/A,TRUE,"Contents";#N/A,#N/A,TRUE,"Basis";#N/A,#N/A,TRUE,"Inclusions";#N/A,#N/A,TRUE,"Exclusions";#N/A,#N/A,TRUE,"Areas";#N/A,#N/A,TRUE,"Summary";#N/A,#N/A,TRUE,"Detail"}</definedName>
    <definedName name="dclabc" localSheetId="1" hidden="1">{#N/A,#N/A,TRUE,"Front";#N/A,#N/A,TRUE,"Simple Letter";#N/A,#N/A,TRUE,"Inside";#N/A,#N/A,TRUE,"Contents";#N/A,#N/A,TRUE,"Basis";#N/A,#N/A,TRUE,"Inclusions";#N/A,#N/A,TRUE,"Exclusions";#N/A,#N/A,TRUE,"Areas";#N/A,#N/A,TRUE,"Summary";#N/A,#N/A,TRUE,"Detail"}</definedName>
    <definedName name="dclabc" localSheetId="9" hidden="1">{#N/A,#N/A,TRUE,"Front";#N/A,#N/A,TRUE,"Simple Letter";#N/A,#N/A,TRUE,"Inside";#N/A,#N/A,TRUE,"Contents";#N/A,#N/A,TRUE,"Basis";#N/A,#N/A,TRUE,"Inclusions";#N/A,#N/A,TRUE,"Exclusions";#N/A,#N/A,TRUE,"Areas";#N/A,#N/A,TRUE,"Summary";#N/A,#N/A,TRUE,"Detail"}</definedName>
    <definedName name="dclabc" hidden="1">{#N/A,#N/A,TRUE,"Front";#N/A,#N/A,TRUE,"Simple Letter";#N/A,#N/A,TRUE,"Inside";#N/A,#N/A,TRUE,"Contents";#N/A,#N/A,TRUE,"Basis";#N/A,#N/A,TRUE,"Inclusions";#N/A,#N/A,TRUE,"Exclusions";#N/A,#N/A,TRUE,"Areas";#N/A,#N/A,TRUE,"Summary";#N/A,#N/A,TRUE,"Detail"}</definedName>
    <definedName name="DCLAY">#REF!</definedName>
    <definedName name="DCOARSE">#REF!</definedName>
    <definedName name="dcrw">!#REF!</definedName>
    <definedName name="DCSAND">#REF!</definedName>
    <definedName name="dcsyhg">#REF!</definedName>
    <definedName name="DD">!#REF!</definedName>
    <definedName name="DDATA">#REF!</definedName>
    <definedName name="DDB">!#REF!</definedName>
    <definedName name="DDBS">#REF!</definedName>
    <definedName name="DDBS1">!#REF!</definedName>
    <definedName name="DDBSS">#REF!</definedName>
    <definedName name="DDC">!#REF!</definedName>
    <definedName name="DDCS">#REF!</definedName>
    <definedName name="DDCS1">!#REF!</definedName>
    <definedName name="DDCSS">#REF!</definedName>
    <definedName name="ddd">!#REF!</definedName>
    <definedName name="DDDD">!#REF!</definedName>
    <definedName name="ddddd">#REF!</definedName>
    <definedName name="DDDDDDD">#REF!</definedName>
    <definedName name="DDDS">#REF!</definedName>
    <definedName name="DDDS1">!#REF!</definedName>
    <definedName name="DDDSS">#REF!</definedName>
    <definedName name="DDK">#REF!</definedName>
    <definedName name="dds">!#REF!</definedName>
    <definedName name="DDSS">#REF!</definedName>
    <definedName name="DE">!#REF!</definedName>
    <definedName name="DE_">!#REF!</definedName>
    <definedName name="DEBIT_M10_PANJAR">#REF!</definedName>
    <definedName name="DEBIT_M15">#REF!</definedName>
    <definedName name="DEBIT_M15_Panjar">#REF!</definedName>
    <definedName name="DEBIT_M20">#REF!</definedName>
    <definedName name="DEBIT_M25">#REF!</definedName>
    <definedName name="DEBIT_M30">#REF!</definedName>
    <definedName name="DEBIT_M30_Panjar">#REF!</definedName>
    <definedName name="DEBIT_M35">#REF!</definedName>
    <definedName name="DEBIT_M35_Panjar">#REF!</definedName>
    <definedName name="DEBIT_M40">#REF!</definedName>
    <definedName name="DEBIT_M40_Panjar">#REF!</definedName>
    <definedName name="DEBIT_MACHINERY">!#REF!</definedName>
    <definedName name="DEBIT_PUMP">#REF!</definedName>
    <definedName name="DEBIT_TRANSIT">!#REF!</definedName>
    <definedName name="Dec">#REF!</definedName>
    <definedName name="Deck_slab_thk.">#REF!</definedName>
    <definedName name="deck_thic">#REF!</definedName>
    <definedName name="Deck_thk">#REF!</definedName>
    <definedName name="Deck_width">#REF!</definedName>
    <definedName name="dedg">!#REF!</definedName>
    <definedName name="def">!#REF!</definedName>
    <definedName name="DEFECT_LIABILITY_PERIOD">!#REF!</definedName>
    <definedName name="DEFECT_LIABILITY_PERIOD_17">!#REF!</definedName>
    <definedName name="DEFECT_LIABILITY_PERIOD_7">!#REF!</definedName>
    <definedName name="DEFECT_LIABILITY_PERIOD_7_17">!#REF!</definedName>
    <definedName name="DEFECT_LIABILITY_PERIOD_8">!#REF!</definedName>
    <definedName name="DEFECT_LIABILITY_PERIOD_8_17">!#REF!</definedName>
    <definedName name="DEFECT_LIABILITY_PERIOD_9">!#REF!</definedName>
    <definedName name="DEFECT_LIABILITY_PERIOD_9_17">!#REF!</definedName>
    <definedName name="deff">#REF!</definedName>
    <definedName name="deff_">!#REF!</definedName>
    <definedName name="delhi" localSheetId="2">City&amp;" "&amp;State</definedName>
    <definedName name="delhi" localSheetId="1">City&amp;" "&amp;State</definedName>
    <definedName name="delhi" localSheetId="9">City&amp;" "&amp;State</definedName>
    <definedName name="delhi">City&amp;" "&amp;State</definedName>
    <definedName name="DELIN">#REF!</definedName>
    <definedName name="delineator">!#REF!</definedName>
    <definedName name="delineatorpcc">#REF!</definedName>
    <definedName name="delta">#REF!</definedName>
    <definedName name="DELTA20">!#REF!</definedName>
    <definedName name="DELTA20___0">!#REF!</definedName>
    <definedName name="DELTA20___13">!#REF!</definedName>
    <definedName name="deltabx">#REF!</definedName>
    <definedName name="deltaby">#REF!</definedName>
    <definedName name="deltasx">#REF!</definedName>
    <definedName name="deltasy">#REF!</definedName>
    <definedName name="Deltax">#REF!</definedName>
    <definedName name="Deltay">#REF!</definedName>
    <definedName name="den">!#REF!</definedName>
    <definedName name="denn">!#REF!</definedName>
    <definedName name="Densc">#REF!</definedName>
    <definedName name="Density">#REF!</definedName>
    <definedName name="DEP">!#REF!</definedName>
    <definedName name="Dep_Scaff">!#REF!</definedName>
    <definedName name="Dep_Scaff_17">!#REF!</definedName>
    <definedName name="Dep_Scaff_7">!#REF!</definedName>
    <definedName name="Dep_Scaff_7_17">!#REF!</definedName>
    <definedName name="Dep_Scaff_8">!#REF!</definedName>
    <definedName name="Dep_Scaff_8_17">!#REF!</definedName>
    <definedName name="Dep_Scaff_9">!#REF!</definedName>
    <definedName name="Dep_Scaff_9_17">!#REF!</definedName>
    <definedName name="Depn">#REF!</definedName>
    <definedName name="Depn_PMEScaff">!#REF!</definedName>
    <definedName name="Depn_PMEScaff_17">!#REF!</definedName>
    <definedName name="Depn_Props">!#REF!</definedName>
    <definedName name="Depn_Props_17">!#REF!</definedName>
    <definedName name="Deposit">!#REF!</definedName>
    <definedName name="DEPTH">!#REF!</definedName>
    <definedName name="depth100">!#REF!</definedName>
    <definedName name="depthabove100">!#REF!</definedName>
    <definedName name="depthover100">!#REF!</definedName>
    <definedName name="depthupto100">!#REF!</definedName>
    <definedName name="dert" localSheetId="2">City&amp;" "&amp;State</definedName>
    <definedName name="dert" localSheetId="1">City&amp;" "&amp;State</definedName>
    <definedName name="dert" localSheetId="9">City&amp;" "&amp;State</definedName>
    <definedName name="dert">City&amp;" "&amp;State</definedName>
    <definedName name="DESC100">#REF!</definedName>
    <definedName name="DESC100_7">NA()</definedName>
    <definedName name="DESC100_8">NA()</definedName>
    <definedName name="DESC101">#REF!</definedName>
    <definedName name="DESC101_7">NA()</definedName>
    <definedName name="DESC101_8">NA()</definedName>
    <definedName name="DESC1011">#REF!</definedName>
    <definedName name="DESC1011_7">NA()</definedName>
    <definedName name="DESC1011_8">NA()</definedName>
    <definedName name="DESC1012">#REF!</definedName>
    <definedName name="DESC1012_7">NA()</definedName>
    <definedName name="DESC1012_8">NA()</definedName>
    <definedName name="DESC1013">#REF!</definedName>
    <definedName name="DESC1014">#REF!</definedName>
    <definedName name="DESC1015">#REF!</definedName>
    <definedName name="DESC102">#REF!</definedName>
    <definedName name="DESC103">#REF!</definedName>
    <definedName name="DESC104">#REF!</definedName>
    <definedName name="DESC105">#REF!</definedName>
    <definedName name="DESC106">#REF!</definedName>
    <definedName name="DESC107">#REF!</definedName>
    <definedName name="DESC107A">#REF!</definedName>
    <definedName name="DESC107B">#REF!</definedName>
    <definedName name="DESC107C">#REF!</definedName>
    <definedName name="DESC107D">#REF!</definedName>
    <definedName name="DESC107E">#REF!</definedName>
    <definedName name="DESC107F">#REF!</definedName>
    <definedName name="DESC107G">#REF!</definedName>
    <definedName name="DESC108">#REF!</definedName>
    <definedName name="DESC108A">#REF!</definedName>
    <definedName name="DESC108B">#REF!</definedName>
    <definedName name="DESC108C">#REF!</definedName>
    <definedName name="DESC108D">#REF!</definedName>
    <definedName name="DESC108E">#REF!</definedName>
    <definedName name="DESC108F">#REF!</definedName>
    <definedName name="DESC108G">#REF!</definedName>
    <definedName name="DESC108H">#REF!</definedName>
    <definedName name="DESC108I">#REF!</definedName>
    <definedName name="DESC108J">#REF!</definedName>
    <definedName name="DESC108K">#REF!</definedName>
    <definedName name="DESC108L">#REF!</definedName>
    <definedName name="DESC108M">#REF!</definedName>
    <definedName name="DESC108N">#REF!</definedName>
    <definedName name="DESC108O">#REF!</definedName>
    <definedName name="DESC108P">#REF!</definedName>
    <definedName name="DESC109">#REF!</definedName>
    <definedName name="DESC109A">#REF!</definedName>
    <definedName name="DESC109B">#REF!</definedName>
    <definedName name="DESC109C">#REF!</definedName>
    <definedName name="DESC109D">#REF!</definedName>
    <definedName name="DESC109E">#REF!</definedName>
    <definedName name="DESC109F">#REF!</definedName>
    <definedName name="DESC109G">#REF!</definedName>
    <definedName name="DESC109H">#REF!</definedName>
    <definedName name="DESC109I">#REF!</definedName>
    <definedName name="DESC109J">#REF!</definedName>
    <definedName name="DESC109K">#REF!</definedName>
    <definedName name="DESC109L">#REF!</definedName>
    <definedName name="DESC109M">#REF!</definedName>
    <definedName name="DESC109N">#REF!</definedName>
    <definedName name="DESC109O">#REF!</definedName>
    <definedName name="DESC109P">#REF!</definedName>
    <definedName name="DESC110">#REF!</definedName>
    <definedName name="DESC110A">#REF!</definedName>
    <definedName name="DESC110B">#REF!</definedName>
    <definedName name="DESC110C">#REF!</definedName>
    <definedName name="DESC110D">#REF!</definedName>
    <definedName name="DESC110E">#REF!</definedName>
    <definedName name="DESC110F">#REF!</definedName>
    <definedName name="DESC110G">#REF!</definedName>
    <definedName name="DESC110H">#REF!</definedName>
    <definedName name="DESC110I">#REF!</definedName>
    <definedName name="DESC110J">#REF!</definedName>
    <definedName name="DESC110K">#REF!</definedName>
    <definedName name="DESC110L">#REF!</definedName>
    <definedName name="DESC110M">#REF!</definedName>
    <definedName name="DESC110N">#REF!</definedName>
    <definedName name="DESC110O">#REF!</definedName>
    <definedName name="DESC110P">#REF!</definedName>
    <definedName name="DESC111">#REF!</definedName>
    <definedName name="DESC111A">#REF!</definedName>
    <definedName name="DESC111B">#REF!</definedName>
    <definedName name="DESC111C">#REF!</definedName>
    <definedName name="DESC111D">#REF!</definedName>
    <definedName name="DESC111E">#REF!</definedName>
    <definedName name="DESC111F">#REF!</definedName>
    <definedName name="DESC111G">#REF!</definedName>
    <definedName name="DESC111H">#REF!</definedName>
    <definedName name="DESC111I">#REF!</definedName>
    <definedName name="DESC111J">#REF!</definedName>
    <definedName name="DESC111K">#REF!</definedName>
    <definedName name="DESC111L">#REF!</definedName>
    <definedName name="DESC111M">#REF!</definedName>
    <definedName name="DESC111N">#REF!</definedName>
    <definedName name="DESC111O">#REF!</definedName>
    <definedName name="DESC111P">#REF!</definedName>
    <definedName name="DESC112">#REF!</definedName>
    <definedName name="DESC112A">#REF!</definedName>
    <definedName name="DESC112B">#REF!</definedName>
    <definedName name="DESC112C">#REF!</definedName>
    <definedName name="DESC112D">#REF!</definedName>
    <definedName name="DESC112E">#REF!</definedName>
    <definedName name="DESC112F">#REF!</definedName>
    <definedName name="DESC112G">#REF!</definedName>
    <definedName name="DESC112H">#REF!</definedName>
    <definedName name="DESC112I">#REF!</definedName>
    <definedName name="DESC112J">#REF!</definedName>
    <definedName name="DESC112K">#REF!</definedName>
    <definedName name="DESC112L">#REF!</definedName>
    <definedName name="DESC112M">#REF!</definedName>
    <definedName name="DESC112N">#REF!</definedName>
    <definedName name="DESC112O">#REF!</definedName>
    <definedName name="DESC112P">#REF!</definedName>
    <definedName name="DESC113">#REF!</definedName>
    <definedName name="DESC113A">#REF!</definedName>
    <definedName name="DESC113B">#REF!</definedName>
    <definedName name="DESC113C">#REF!</definedName>
    <definedName name="DESC113D">#REF!</definedName>
    <definedName name="DESC113E">#REF!</definedName>
    <definedName name="DESC113F">#REF!</definedName>
    <definedName name="DESC113G">#REF!</definedName>
    <definedName name="DESC113H">#REF!</definedName>
    <definedName name="DESC113I">#REF!</definedName>
    <definedName name="DESC113J">#REF!</definedName>
    <definedName name="DESC113K">#REF!</definedName>
    <definedName name="DESC114">#REF!</definedName>
    <definedName name="DESC115">#REF!</definedName>
    <definedName name="DESC116">#REF!</definedName>
    <definedName name="DESC117">#REF!</definedName>
    <definedName name="DESC118">#REF!</definedName>
    <definedName name="DESC119">#REF!</definedName>
    <definedName name="DESC120">#REF!</definedName>
    <definedName name="DESC121">#REF!</definedName>
    <definedName name="DESC122">#REF!</definedName>
    <definedName name="DESC123">#REF!</definedName>
    <definedName name="DESC124">#REF!</definedName>
    <definedName name="DESC125">#REF!</definedName>
    <definedName name="DESC126">#REF!</definedName>
    <definedName name="DESC127">#REF!</definedName>
    <definedName name="DESC127A">#REF!</definedName>
    <definedName name="DESC127B">#REF!</definedName>
    <definedName name="DESC127C">#REF!</definedName>
    <definedName name="DESC127D">#REF!</definedName>
    <definedName name="DESC127E">#REF!</definedName>
    <definedName name="DESC127F">#REF!</definedName>
    <definedName name="DESC127G">#REF!</definedName>
    <definedName name="DESC127H">#REF!</definedName>
    <definedName name="DESC127I">#REF!</definedName>
    <definedName name="DESC127J">#REF!</definedName>
    <definedName name="DESC128">#REF!</definedName>
    <definedName name="DESC128A">#REF!</definedName>
    <definedName name="DESC128B">#REF!</definedName>
    <definedName name="DESC128C">#REF!</definedName>
    <definedName name="DESC128D">#REF!</definedName>
    <definedName name="DESC128E">#REF!</definedName>
    <definedName name="DESC128F">#REF!</definedName>
    <definedName name="DESC128G">#REF!</definedName>
    <definedName name="DESC129">#REF!</definedName>
    <definedName name="DESC129A">#REF!</definedName>
    <definedName name="DESC129B">#REF!</definedName>
    <definedName name="DESC129C">#REF!</definedName>
    <definedName name="DESC129D">#REF!</definedName>
    <definedName name="DESC130">#REF!</definedName>
    <definedName name="DESC130A">#REF!</definedName>
    <definedName name="DESC130B">#REF!</definedName>
    <definedName name="DESC131">#REF!</definedName>
    <definedName name="DESC132">#REF!</definedName>
    <definedName name="DESC133">#REF!</definedName>
    <definedName name="DESC14">#REF!</definedName>
    <definedName name="DESC143">#REF!</definedName>
    <definedName name="DESC144">#REF!</definedName>
    <definedName name="DESC145">#REF!</definedName>
    <definedName name="DESC146">#REF!</definedName>
    <definedName name="DESC147">#REF!</definedName>
    <definedName name="DESC148">#REF!</definedName>
    <definedName name="DESC149">#REF!</definedName>
    <definedName name="DESC150">#REF!</definedName>
    <definedName name="DESC152">#REF!</definedName>
    <definedName name="DESC153">#REF!</definedName>
    <definedName name="DESC154">#REF!</definedName>
    <definedName name="DESC155">#REF!</definedName>
    <definedName name="DESC156">#REF!</definedName>
    <definedName name="DESC157">#REF!</definedName>
    <definedName name="DESC158">#REF!</definedName>
    <definedName name="DESC16">#REF!</definedName>
    <definedName name="DESC18">#REF!</definedName>
    <definedName name="DESC19">#REF!</definedName>
    <definedName name="DESC20">#REF!</definedName>
    <definedName name="DESC21">#REF!</definedName>
    <definedName name="DESC22">#REF!</definedName>
    <definedName name="DESC23">#REF!</definedName>
    <definedName name="DESC24">#REF!</definedName>
    <definedName name="DESC26">#REF!</definedName>
    <definedName name="DESC27">#REF!</definedName>
    <definedName name="DESC29">#REF!</definedName>
    <definedName name="DESC30">#REF!</definedName>
    <definedName name="DESC31">#REF!</definedName>
    <definedName name="DESC32">#REF!</definedName>
    <definedName name="DESC33">#REF!</definedName>
    <definedName name="DESC34">#REF!</definedName>
    <definedName name="DESC35">#REF!</definedName>
    <definedName name="DESC36">#REF!</definedName>
    <definedName name="DESC37">#REF!</definedName>
    <definedName name="DESC38">#REF!</definedName>
    <definedName name="DESC39">#REF!</definedName>
    <definedName name="DESC40">#REF!</definedName>
    <definedName name="DESC41">#REF!</definedName>
    <definedName name="DESC42">#REF!</definedName>
    <definedName name="DESC43">#REF!</definedName>
    <definedName name="DESC44">#REF!</definedName>
    <definedName name="DESC45">#REF!</definedName>
    <definedName name="DESC46">#REF!</definedName>
    <definedName name="DESC47">#REF!</definedName>
    <definedName name="DESC48">#REF!</definedName>
    <definedName name="DESC49">#REF!</definedName>
    <definedName name="DESC50">#REF!</definedName>
    <definedName name="DESC51">#REF!</definedName>
    <definedName name="DESC52">#REF!</definedName>
    <definedName name="DESC54">#REF!</definedName>
    <definedName name="DESC56">#REF!</definedName>
    <definedName name="DESC57">#REF!</definedName>
    <definedName name="DESC58">#REF!</definedName>
    <definedName name="DESC59">#REF!</definedName>
    <definedName name="DESC60">#REF!</definedName>
    <definedName name="DESC61">#REF!</definedName>
    <definedName name="DESC63">#REF!</definedName>
    <definedName name="DESC64">#REF!</definedName>
    <definedName name="DESC65">#REF!</definedName>
    <definedName name="DESC66">#REF!</definedName>
    <definedName name="DESC68">#REF!</definedName>
    <definedName name="DESC69">#REF!</definedName>
    <definedName name="DESC7">#REF!</definedName>
    <definedName name="DESC70">#REF!</definedName>
    <definedName name="DESC71">#REF!</definedName>
    <definedName name="DESC72">#REF!</definedName>
    <definedName name="DESC73">#REF!</definedName>
    <definedName name="DESC74">#REF!</definedName>
    <definedName name="DESC77">#REF!</definedName>
    <definedName name="DESC78">#REF!</definedName>
    <definedName name="DESC79">#REF!</definedName>
    <definedName name="DESC79A">#REF!</definedName>
    <definedName name="DESC79B">#REF!</definedName>
    <definedName name="DESC79C">#REF!</definedName>
    <definedName name="DESC80">#REF!</definedName>
    <definedName name="DESC80A">#REF!</definedName>
    <definedName name="DESC80B">#REF!</definedName>
    <definedName name="DESC80C">#REF!</definedName>
    <definedName name="DESC81">#REF!</definedName>
    <definedName name="DESC82">#REF!</definedName>
    <definedName name="DESC85">#REF!</definedName>
    <definedName name="DESC86">#REF!</definedName>
    <definedName name="DESC87">#REF!</definedName>
    <definedName name="DESC88">#REF!</definedName>
    <definedName name="DESC92">#REF!</definedName>
    <definedName name="DESC93">#REF!</definedName>
    <definedName name="DESC94">#REF!</definedName>
    <definedName name="DESC95">#REF!</definedName>
    <definedName name="DESC98">#REF!</definedName>
    <definedName name="DESC99">#REF!</definedName>
    <definedName name="DESIGNATION">#REF!</definedName>
    <definedName name="designed">!#REF!</definedName>
    <definedName name="DETAILS_MACHINERIES">!#REF!</definedName>
    <definedName name="detailspaintingpcc">#REF!</definedName>
    <definedName name="Detonator">!#REF!</definedName>
    <definedName name="Detonator_1">"#REF!"</definedName>
    <definedName name="Detonator_12">"$#REF!.#REF!#REF!"</definedName>
    <definedName name="Detonator_14">#REF!</definedName>
    <definedName name="Detonator_15">#REF!</definedName>
    <definedName name="Detonator_16">#REF!</definedName>
    <definedName name="Detonator_17">#REF!</definedName>
    <definedName name="Detonator_7">"#REF!"</definedName>
    <definedName name="Detonator_8">"#REF!"</definedName>
    <definedName name="df">#REF!</definedName>
    <definedName name="dface">!#REF!</definedName>
    <definedName name="dfafdasdf">#REF!</definedName>
    <definedName name="dfd">#REF!</definedName>
    <definedName name="DFDF">#REF!</definedName>
    <definedName name="DFDFDFDEF">#REF!</definedName>
    <definedName name="dfdfs" localSheetId="2" hidden="1">{"'Sheet1'!$A$4386:$N$4591"}</definedName>
    <definedName name="dfdfs" localSheetId="1" hidden="1">{"'Sheet1'!$A$4386:$N$4591"}</definedName>
    <definedName name="dfdfs" localSheetId="9" hidden="1">{"'Sheet1'!$A$4386:$N$4591"}</definedName>
    <definedName name="dfdfs" hidden="1">{"'Sheet1'!$A$4386:$N$4591"}</definedName>
    <definedName name="dffsdfg">#REF!</definedName>
    <definedName name="dfgdfg">#REF!</definedName>
    <definedName name="dfhfh" localSheetId="2" hidden="1">{#N/A,#N/A,TRUE,"Front";#N/A,#N/A,TRUE,"Simple Letter";#N/A,#N/A,TRUE,"Inside";#N/A,#N/A,TRUE,"Contents";#N/A,#N/A,TRUE,"Basis";#N/A,#N/A,TRUE,"Inclusions";#N/A,#N/A,TRUE,"Exclusions";#N/A,#N/A,TRUE,"Areas";#N/A,#N/A,TRUE,"Summary";#N/A,#N/A,TRUE,"Detail"}</definedName>
    <definedName name="dfhfh" localSheetId="1" hidden="1">{#N/A,#N/A,TRUE,"Front";#N/A,#N/A,TRUE,"Simple Letter";#N/A,#N/A,TRUE,"Inside";#N/A,#N/A,TRUE,"Contents";#N/A,#N/A,TRUE,"Basis";#N/A,#N/A,TRUE,"Inclusions";#N/A,#N/A,TRUE,"Exclusions";#N/A,#N/A,TRUE,"Areas";#N/A,#N/A,TRUE,"Summary";#N/A,#N/A,TRUE,"Detail"}</definedName>
    <definedName name="dfhfh" localSheetId="9" hidden="1">{#N/A,#N/A,TRUE,"Front";#N/A,#N/A,TRUE,"Simple Letter";#N/A,#N/A,TRUE,"Inside";#N/A,#N/A,TRUE,"Contents";#N/A,#N/A,TRUE,"Basis";#N/A,#N/A,TRUE,"Inclusions";#N/A,#N/A,TRUE,"Exclusions";#N/A,#N/A,TRUE,"Areas";#N/A,#N/A,TRUE,"Summary";#N/A,#N/A,TRUE,"Detail"}</definedName>
    <definedName name="dfhfh" hidden="1">{#N/A,#N/A,TRUE,"Front";#N/A,#N/A,TRUE,"Simple Letter";#N/A,#N/A,TRUE,"Inside";#N/A,#N/A,TRUE,"Contents";#N/A,#N/A,TRUE,"Basis";#N/A,#N/A,TRUE,"Inclusions";#N/A,#N/A,TRUE,"Exclusions";#N/A,#N/A,TRUE,"Areas";#N/A,#N/A,TRUE,"Summary";#N/A,#N/A,TRUE,"Detail"}</definedName>
    <definedName name="DFINE">#REF!</definedName>
    <definedName name="dg">!#REF!</definedName>
    <definedName name="dgae">!#REF!</definedName>
    <definedName name="dgbmpccrate" localSheetId="1">'[11] AnalysisPCC'!$G$475</definedName>
    <definedName name="dgbmpccrate">#REF!</definedName>
    <definedName name="DGGG">!#REF!</definedName>
    <definedName name="dghkl" localSheetId="2">{"'Bill No. 7'!$A$1:$G$32"}</definedName>
    <definedName name="dghkl" localSheetId="1">{"'Bill No. 7'!$A$1:$G$32"}</definedName>
    <definedName name="dghkl" localSheetId="9">{"'Bill No. 7'!$A$1:$G$32"}</definedName>
    <definedName name="dghkl">{"'Bill No. 7'!$A$1:$G$32"}</definedName>
    <definedName name="dgpjmd" localSheetId="2">City&amp;" "&amp;State</definedName>
    <definedName name="dgpjmd" localSheetId="1">City&amp;" "&amp;State</definedName>
    <definedName name="dgpjmd" localSheetId="9">City&amp;" "&amp;State</definedName>
    <definedName name="dgpjmd">City&amp;" "&amp;State</definedName>
    <definedName name="DGSB">#REF!</definedName>
    <definedName name="dgyufyuk">!#REF!</definedName>
    <definedName name="dhar">#REF!</definedName>
    <definedName name="DHROCK">!#REF!</definedName>
    <definedName name="DHTML" localSheetId="2">{"'Sheet1'!$A$4386:$N$4591"}</definedName>
    <definedName name="DHTML" localSheetId="1">{"'Sheet1'!$A$4386:$N$4591"}</definedName>
    <definedName name="DHTML" localSheetId="9">{"'Sheet1'!$A$4386:$N$4591"}</definedName>
    <definedName name="DHTML">{"'Sheet1'!$A$4386:$N$4591"}</definedName>
    <definedName name="DHTML_1" localSheetId="2">{"'Sheet1'!$A$4386:$N$4591"}</definedName>
    <definedName name="DHTML_1" localSheetId="1">{"'Sheet1'!$A$4386:$N$4591"}</definedName>
    <definedName name="DHTML_1" localSheetId="9">{"'Sheet1'!$A$4386:$N$4591"}</definedName>
    <definedName name="DHTML_1">{"'Sheet1'!$A$4386:$N$4591"}</definedName>
    <definedName name="DHTML_2" localSheetId="2">{"'Sheet1'!$A$4386:$N$4591"}</definedName>
    <definedName name="DHTML_2" localSheetId="1">{"'Sheet1'!$A$4386:$N$4591"}</definedName>
    <definedName name="DHTML_2" localSheetId="9">{"'Sheet1'!$A$4386:$N$4591"}</definedName>
    <definedName name="DHTML_2">{"'Sheet1'!$A$4386:$N$4591"}</definedName>
    <definedName name="Di">#REF!</definedName>
    <definedName name="dia">#REF!</definedName>
    <definedName name="diam">#REF!</definedName>
    <definedName name="diam1">#REF!</definedName>
    <definedName name="diam2">#REF!</definedName>
    <definedName name="diamlat">#REF!</definedName>
    <definedName name="diamsup">#REF!</definedName>
    <definedName name="diamtop">#REF!</definedName>
    <definedName name="diesel">!#REF!</definedName>
    <definedName name="Diesel_1">"#REF!"</definedName>
    <definedName name="diesel_14">#REF!</definedName>
    <definedName name="diesel_15">#REF!</definedName>
    <definedName name="diesel_16">#REF!</definedName>
    <definedName name="diesel_17">#REF!</definedName>
    <definedName name="Diesel_24">NA()</definedName>
    <definedName name="Diesel_7">NA()</definedName>
    <definedName name="Diesel_8">"#REF!"</definedName>
    <definedName name="difcemnh">!#REF!</definedName>
    <definedName name="difcemon">!#REF!</definedName>
    <definedName name="difexc6070">!#REF!</definedName>
    <definedName name="diffcemnh">#REF!</definedName>
    <definedName name="diffcemon">#REF!</definedName>
    <definedName name="diffexc607">#REF!</definedName>
    <definedName name="diffexc6070">#REF!</definedName>
    <definedName name="diffhysdnh">#REF!</definedName>
    <definedName name="difhysdnh">!#REF!</definedName>
    <definedName name="dil">#REF!</definedName>
    <definedName name="DIns">#REF!</definedName>
    <definedName name="direarrow">!#REF!</definedName>
    <definedName name="directinarrow.pcc">#REF!</definedName>
    <definedName name="directinarrowpcc">#REF!</definedName>
    <definedName name="directionarrowpcc">#REF!</definedName>
    <definedName name="DIS_UNIT">#REF!</definedName>
    <definedName name="disbrick">!#REF!</definedName>
    <definedName name="disbrickpcc">#REF!</definedName>
    <definedName name="DISC">!#REF!</definedName>
    <definedName name="Discount" hidden="1">#REF!</definedName>
    <definedName name="disdr">!#REF!</definedName>
    <definedName name="disflexi">!#REF!</definedName>
    <definedName name="disflexipavement">!#REF!</definedName>
    <definedName name="disflexipcc">#REF!</definedName>
    <definedName name="DISG">!#REF!</definedName>
    <definedName name="disguardstonepcc">#REF!</definedName>
    <definedName name="dismanflexipave">!#REF!</definedName>
    <definedName name="dismantlebrick">!#REF!</definedName>
    <definedName name="dismantlebrickbridge">!#REF!</definedName>
    <definedName name="dismantlehume">!#REF!</definedName>
    <definedName name="dismantlepcc">!#REF!</definedName>
    <definedName name="dismantlepccbridge">!#REF!</definedName>
    <definedName name="dismantlercc">!#REF!</definedName>
    <definedName name="dismantlestoneslab">!#REF!</definedName>
    <definedName name="dismantlewearingbridge">!#REF!</definedName>
    <definedName name="dismdrainspout">#REF!</definedName>
    <definedName name="dismentalling">#REF!</definedName>
    <definedName name="dismexpjoint">#REF!</definedName>
    <definedName name="dismrail">#REF!</definedName>
    <definedName name="dismstonemas">#REF!</definedName>
    <definedName name="dispcc">!#REF!</definedName>
    <definedName name="dispccpcc">#REF!</definedName>
    <definedName name="dispipe">!#REF!</definedName>
    <definedName name="dispipepcc">#REF!</definedName>
    <definedName name="display_area_2" hidden="1">#REF!</definedName>
    <definedName name="disposal">#REF!</definedName>
    <definedName name="disposal1">#REF!</definedName>
    <definedName name="disr">!#REF!</definedName>
    <definedName name="disrcc">!#REF!</definedName>
    <definedName name="disrccpcc">#REF!</definedName>
    <definedName name="disst">!#REF!</definedName>
    <definedName name="dissteel">!#REF!</definedName>
    <definedName name="disstone">!#REF!</definedName>
    <definedName name="disstonepcc">#REF!</definedName>
    <definedName name="Distribution">#REF!</definedName>
    <definedName name="DIV">!#REF!</definedName>
    <definedName name="DIVcompare">!#REF!</definedName>
    <definedName name="dk">!#REF!</definedName>
    <definedName name="dl">!#REF!</definedName>
    <definedName name="dl___0">!#REF!</definedName>
    <definedName name="dl___13">!#REF!</definedName>
    <definedName name="dl_reaction">!#REF!</definedName>
    <definedName name="dlas1">#REF!</definedName>
    <definedName name="dlas2">#REF!</definedName>
    <definedName name="DLC">#REF!</definedName>
    <definedName name="DLDA">#REF!</definedName>
    <definedName name="DLP">#REF!</definedName>
    <definedName name="DLP_17">!#REF!</definedName>
    <definedName name="DLP_7">!#REF!</definedName>
    <definedName name="DLP_7_17">!#REF!</definedName>
    <definedName name="DLP_8">!#REF!</definedName>
    <definedName name="DLP_8_17">!#REF!</definedName>
    <definedName name="DLP_9">!#REF!</definedName>
    <definedName name="DLP_9_17">!#REF!</definedName>
    <definedName name="dlsa">#REF!</definedName>
    <definedName name="Dm">#REF!</definedName>
    <definedName name="DMA">"$#REF!.#REF!#REF!"</definedName>
    <definedName name="DMA_1">"#REF!"</definedName>
    <definedName name="DMA_24">NA()</definedName>
    <definedName name="DMA_7">NA()</definedName>
    <definedName name="DMA_8">"#REF!"</definedName>
    <definedName name="dmbplantratepcc">#REF!</definedName>
    <definedName name="dmfds">!#REF!</definedName>
    <definedName name="dmfds_17">!#REF!</definedName>
    <definedName name="dmfds_7">!#REF!</definedName>
    <definedName name="dmfds_7_17">!#REF!</definedName>
    <definedName name="dmfds_8">!#REF!</definedName>
    <definedName name="dmfds_8_17">!#REF!</definedName>
    <definedName name="dmfds_9">!#REF!</definedName>
    <definedName name="dmfds_9_17">!#REF!</definedName>
    <definedName name="Dmg">#REF!</definedName>
    <definedName name="dmin">#REF!</definedName>
    <definedName name="DMRC_TOTAL">!#REF!</definedName>
    <definedName name="DMUCK">#REF!</definedName>
    <definedName name="DMUR">#REF!</definedName>
    <definedName name="dnconc">#REF!</definedName>
    <definedName name="dnpconc">!#REF!</definedName>
    <definedName name="dnsoil">#REF!</definedName>
    <definedName name="dnsoil_17">#REF!</definedName>
    <definedName name="dnsoil_7">#REF!</definedName>
    <definedName name="dnsoil_7_17">#REF!</definedName>
    <definedName name="dnsoil_8">#REF!</definedName>
    <definedName name="dnsoil_8_17">#REF!</definedName>
    <definedName name="dnsoil_9">#REF!</definedName>
    <definedName name="dnsoil_9_17">#REF!</definedName>
    <definedName name="dnw">!#REF!</definedName>
    <definedName name="Do">#REF!</definedName>
    <definedName name="Doc" localSheetId="2">City&amp;" "&amp;State</definedName>
    <definedName name="Doc" localSheetId="1">City&amp;" "&amp;State</definedName>
    <definedName name="Doc" localSheetId="9">City&amp;" "&amp;State</definedName>
    <definedName name="Doc">City&amp;" "&amp;State</definedName>
    <definedName name="docu">!#REF!</definedName>
    <definedName name="Document_array" localSheetId="2">{"Book1","Monthwise Liabilities UP to July-06.xls","Aug'06.xls","Hold Cheque.xls","July'06.xls","June'06.xls","May'06.xls"}</definedName>
    <definedName name="Document_array" localSheetId="1">{"Book1","Monthwise Liabilities UP to July-06.xls","Aug'06.xls","Hold Cheque.xls","July'06.xls","June'06.xls","May'06.xls"}</definedName>
    <definedName name="Document_array" localSheetId="9">{"Book1","Monthwise Liabilities UP to July-06.xls","Aug'06.xls","Hold Cheque.xls","July'06.xls","June'06.xls","May'06.xls"}</definedName>
    <definedName name="Document_array">{"Book1","Monthwise Liabilities UP to July-06.xls","Aug'06.xls","Hold Cheque.xls","July'06.xls","June'06.xls","May'06.xls"}</definedName>
    <definedName name="Documents" localSheetId="2">City&amp;" "&amp;State</definedName>
    <definedName name="Documents" localSheetId="1">City&amp;" "&amp;State</definedName>
    <definedName name="Documents" localSheetId="9">City&amp;" "&amp;State</definedName>
    <definedName name="Documents">City&amp;" "&amp;State</definedName>
    <definedName name="doitg" localSheetId="2" hidden="1">{#N/A,#N/A,TRUE,"Front";#N/A,#N/A,TRUE,"Simple Letter";#N/A,#N/A,TRUE,"Inside";#N/A,#N/A,TRUE,"Contents";#N/A,#N/A,TRUE,"Basis";#N/A,#N/A,TRUE,"Inclusions";#N/A,#N/A,TRUE,"Exclusions";#N/A,#N/A,TRUE,"Areas";#N/A,#N/A,TRUE,"Summary";#N/A,#N/A,TRUE,"Detail"}</definedName>
    <definedName name="doitg" localSheetId="1" hidden="1">{#N/A,#N/A,TRUE,"Front";#N/A,#N/A,TRUE,"Simple Letter";#N/A,#N/A,TRUE,"Inside";#N/A,#N/A,TRUE,"Contents";#N/A,#N/A,TRUE,"Basis";#N/A,#N/A,TRUE,"Inclusions";#N/A,#N/A,TRUE,"Exclusions";#N/A,#N/A,TRUE,"Areas";#N/A,#N/A,TRUE,"Summary";#N/A,#N/A,TRUE,"Detail"}</definedName>
    <definedName name="doitg" localSheetId="9" hidden="1">{#N/A,#N/A,TRUE,"Front";#N/A,#N/A,TRUE,"Simple Letter";#N/A,#N/A,TRUE,"Inside";#N/A,#N/A,TRUE,"Contents";#N/A,#N/A,TRUE,"Basis";#N/A,#N/A,TRUE,"Inclusions";#N/A,#N/A,TRUE,"Exclusions";#N/A,#N/A,TRUE,"Areas";#N/A,#N/A,TRUE,"Summary";#N/A,#N/A,TRUE,"Detail"}</definedName>
    <definedName name="doitg" hidden="1">{#N/A,#N/A,TRUE,"Front";#N/A,#N/A,TRUE,"Simple Letter";#N/A,#N/A,TRUE,"Inside";#N/A,#N/A,TRUE,"Contents";#N/A,#N/A,TRUE,"Basis";#N/A,#N/A,TRUE,"Inclusions";#N/A,#N/A,TRUE,"Exclusions";#N/A,#N/A,TRUE,"Areas";#N/A,#N/A,TRUE,"Summary";#N/A,#N/A,TRUE,"Detail"}</definedName>
    <definedName name="DOOR">!#REF!</definedName>
    <definedName name="DOOR_1">"#REF!"</definedName>
    <definedName name="DOOR_12">"$#REF!.#REF!#REF!"</definedName>
    <definedName name="DoorWindows">#REF!</definedName>
    <definedName name="DoorWindows_7">#REF!</definedName>
    <definedName name="DoorWindows_8">#REF!</definedName>
    <definedName name="DoorWindows_9">#REF!</definedName>
    <definedName name="DOW_CORNING_789_SILICONE_SEALANT">#REF!</definedName>
    <definedName name="DOZ">#REF!</definedName>
    <definedName name="dozer">#REF!</definedName>
    <definedName name="Dozer_1">"#REF!"</definedName>
    <definedName name="dozer_14">#REF!</definedName>
    <definedName name="dozer_15">#REF!</definedName>
    <definedName name="dozer_16">#REF!</definedName>
    <definedName name="dozer_17">#REF!</definedName>
    <definedName name="Dozer_24">NA()</definedName>
    <definedName name="Dozer_7">NA()</definedName>
    <definedName name="dozer200">!#REF!</definedName>
    <definedName name="dozer200_1">"#REF!"</definedName>
    <definedName name="dozer200_12">"$#REF!.#REF!#REF!"</definedName>
    <definedName name="dozer200_14">#REF!</definedName>
    <definedName name="dozer200_15">#REF!</definedName>
    <definedName name="dozer200_16">#REF!</definedName>
    <definedName name="dozer200_17">#REF!</definedName>
    <definedName name="DPC">!#REF!</definedName>
    <definedName name="DPC_1">"#REF!"</definedName>
    <definedName name="DPC_12">"$#REF!.#REF!#REF!"</definedName>
    <definedName name="Dpier">#REF!</definedName>
    <definedName name="Dpile">#REF!</definedName>
    <definedName name="dpqwekrpowqek" localSheetId="2">City&amp;" "&amp;State</definedName>
    <definedName name="dpqwekrpowqek" localSheetId="1">City&amp;" "&amp;State</definedName>
    <definedName name="dpqwekrpowqek" localSheetId="9">City&amp;" "&amp;State</definedName>
    <definedName name="dpqwekrpowqek">City&amp;" "&amp;State</definedName>
    <definedName name="dpr" localSheetId="1">'[5]9.Major Bridge'!#REF!</definedName>
    <definedName name="dpr">#REF!</definedName>
    <definedName name="Dq">!#REF!</definedName>
    <definedName name="DR">#REF!</definedName>
    <definedName name="DR.33">!#REF!</definedName>
    <definedName name="DR.46">!#REF!</definedName>
    <definedName name="DR.56">!#REF!</definedName>
    <definedName name="drad">!#REF!</definedName>
    <definedName name="drad_17">!#REF!</definedName>
    <definedName name="drad_7">!#REF!</definedName>
    <definedName name="drad_7_17">!#REF!</definedName>
    <definedName name="drad_8">!#REF!</definedName>
    <definedName name="drad_8_17">!#REF!</definedName>
    <definedName name="drad_9">!#REF!</definedName>
    <definedName name="drad_9_17">!#REF!</definedName>
    <definedName name="drain.a1.nh">!#REF!</definedName>
    <definedName name="drain.a1.pcc" localSheetId="1">'[11] AnalysisPCC'!$G$1166</definedName>
    <definedName name="drain.a1.pcc">#REF!</definedName>
    <definedName name="drain.a2.nh">!#REF!</definedName>
    <definedName name="drain.a2.pcc" localSheetId="1">'[11] AnalysisPCC'!$G$1178</definedName>
    <definedName name="drain.a2.pcc">#REF!</definedName>
    <definedName name="drain.a3.nh">!#REF!</definedName>
    <definedName name="drain.a3.pcc" localSheetId="1">'[11] AnalysisPCC'!$G$1189</definedName>
    <definedName name="drain.a3.pcc">#REF!</definedName>
    <definedName name="drain.b1.nh">!#REF!</definedName>
    <definedName name="drain.b1.pcc" localSheetId="1">'[11] AnalysisPCC'!$G$1199</definedName>
    <definedName name="drain.b1.pcc">#REF!</definedName>
    <definedName name="drain.b2.nh">!#REF!</definedName>
    <definedName name="drain.b2.pcc" localSheetId="1">'[11] AnalysisPCC'!$G$1209</definedName>
    <definedName name="drain.b2.pcc">#REF!</definedName>
    <definedName name="drain.b3.nh">!#REF!</definedName>
    <definedName name="drain.open.pcc" localSheetId="1">'[26] AnalysisPCC'!$G$1255</definedName>
    <definedName name="drain.open.pcc">#REF!</definedName>
    <definedName name="drainadm">#REF!</definedName>
    <definedName name="drainagespouts">!#REF!</definedName>
    <definedName name="drainbdm">#REF!</definedName>
    <definedName name="draincdm">#REF!</definedName>
    <definedName name="drainddm">#REF!</definedName>
    <definedName name="drainedm">#REF!</definedName>
    <definedName name="drains">!#REF!</definedName>
    <definedName name="drains_1">"#REF!"</definedName>
    <definedName name="drains_12">"$#REF!.#REF!#REF!"</definedName>
    <definedName name="drains_14">#REF!</definedName>
    <definedName name="drains_15">#REF!</definedName>
    <definedName name="drains_16">#REF!</definedName>
    <definedName name="drains_17">#REF!</definedName>
    <definedName name="drainspout">#REF!</definedName>
    <definedName name="drainspout100">!#REF!</definedName>
    <definedName name="drainspout100bnh">!#REF!</definedName>
    <definedName name="drainspout100pcc">#REF!</definedName>
    <definedName name="drainspoutdeck">!#REF!</definedName>
    <definedName name="drainspoutdeckbridge">!#REF!</definedName>
    <definedName name="DRES">!#REF!</definedName>
    <definedName name="dresser">!#REF!</definedName>
    <definedName name="dresser_1">"#REF!"</definedName>
    <definedName name="dresser_12">"$#REF!.#REF!#REF!"</definedName>
    <definedName name="dresser_14">#REF!</definedName>
    <definedName name="dresser_15">#REF!</definedName>
    <definedName name="dresser_16">#REF!</definedName>
    <definedName name="dresser_17">#REF!</definedName>
    <definedName name="dresser_7">"#REF!"</definedName>
    <definedName name="dresser_8">"#REF!"</definedName>
    <definedName name="dREWall">!#REF!</definedName>
    <definedName name="drgarhy">!#REF!</definedName>
    <definedName name="DRILL">!#REF!</definedName>
    <definedName name="driller">!#REF!</definedName>
    <definedName name="driller_1">"#REF!"</definedName>
    <definedName name="driller_12">"$#REF!.#REF!#REF!"</definedName>
    <definedName name="driller_14">#REF!</definedName>
    <definedName name="driller_15">#REF!</definedName>
    <definedName name="driller_16">#REF!</definedName>
    <definedName name="driller_17">#REF!</definedName>
    <definedName name="driller_7">"#REF!"</definedName>
    <definedName name="driller_8">"#REF!"</definedName>
    <definedName name="drillingequipment">!#REF!</definedName>
    <definedName name="drillingequipment_1">"#REF!"</definedName>
    <definedName name="drillingequipment_12">"$#REF!.#REF!#REF!"</definedName>
    <definedName name="drillingequipment_14">#REF!</definedName>
    <definedName name="drillingequipment_15">#REF!</definedName>
    <definedName name="drillingequipment_16">#REF!</definedName>
    <definedName name="drillingequipment_17">#REF!</definedName>
    <definedName name="drillingequipment_7">"#REF!"</definedName>
    <definedName name="drillingequipment_8">"#REF!"</definedName>
    <definedName name="DRIP">#REF!</definedName>
    <definedName name="DRIV">!#REF!</definedName>
    <definedName name="DROCK">#REF!</definedName>
    <definedName name="drsp">#REF!</definedName>
    <definedName name="ds">#REF!</definedName>
    <definedName name="Ds___0">!#REF!</definedName>
    <definedName name="Ds___13">!#REF!</definedName>
    <definedName name="DSAND">#REF!</definedName>
    <definedName name="dsat">!#REF!</definedName>
    <definedName name="dsd">#REF!</definedName>
    <definedName name="dsda">!#REF!</definedName>
    <definedName name="dsdb">!#REF!</definedName>
    <definedName name="DSDS">!#REF!</definedName>
    <definedName name="dsdud">#REF!</definedName>
    <definedName name="dsf">#REF!</definedName>
    <definedName name="dsg">#REF!</definedName>
    <definedName name="Dslab">#REF!</definedName>
    <definedName name="dsm">!#REF!</definedName>
    <definedName name="dsobwd">!#REF!</definedName>
    <definedName name="dsobwd_17">!#REF!</definedName>
    <definedName name="dsobwd_7">!#REF!</definedName>
    <definedName name="dsobwd_7_17">!#REF!</definedName>
    <definedName name="dsobwd_8">!#REF!</definedName>
    <definedName name="dsobwd_8_17">!#REF!</definedName>
    <definedName name="dsobwd_9">!#REF!</definedName>
    <definedName name="dsobwd_9_17">!#REF!</definedName>
    <definedName name="DSOIL">#REF!</definedName>
    <definedName name="DSROCK">!#REF!</definedName>
    <definedName name="DSS">#REF!</definedName>
    <definedName name="DST">!#REF!</definedName>
    <definedName name="dsth">#REF!</definedName>
    <definedName name="dsth_17">#REF!</definedName>
    <definedName name="dsth_7">#REF!</definedName>
    <definedName name="dsth_7_17">#REF!</definedName>
    <definedName name="dsth_8">#REF!</definedName>
    <definedName name="dsth_8_17">#REF!</definedName>
    <definedName name="dsth_9">#REF!</definedName>
    <definedName name="dsth_9_17">#REF!</definedName>
    <definedName name="dt">!#REF!</definedName>
    <definedName name="dtu">#REF!</definedName>
    <definedName name="dtyr">#REF!</definedName>
    <definedName name="DUB">#REF!</definedName>
    <definedName name="DUMP">#REF!</definedName>
    <definedName name="Dust">!#REF!</definedName>
    <definedName name="Dust_1">!#REF!</definedName>
    <definedName name="Dust_12">NA()</definedName>
    <definedName name="Dust_14">#REF!</definedName>
    <definedName name="Dust_15">#REF!</definedName>
    <definedName name="Dust_16">#REF!</definedName>
    <definedName name="Dust_17">#REF!</definedName>
    <definedName name="Dust_4">!#REF!</definedName>
    <definedName name="Dust_5">!#REF!</definedName>
    <definedName name="Dust_6">!#REF!</definedName>
    <definedName name="Dust_7">NA()</definedName>
    <definedName name="Dust_8">NA()</definedName>
    <definedName name="dv">#REF!</definedName>
    <definedName name="dvdfgg">#REF!</definedName>
    <definedName name="Dvoid">!#REF!</definedName>
    <definedName name="dvv">!#REF!</definedName>
    <definedName name="dw">!#REF!</definedName>
    <definedName name="dwl">#REF!</definedName>
    <definedName name="dwm">#REF!</definedName>
    <definedName name="dwp">#REF!</definedName>
    <definedName name="dwr">#REF!</definedName>
    <definedName name="dwrcost">#REF!</definedName>
    <definedName name="dwrl">#REF!</definedName>
    <definedName name="dwrm">#REF!</definedName>
    <definedName name="dwrp">#REF!</definedName>
    <definedName name="Dx">!#REF!</definedName>
    <definedName name="Dy">!#REF!</definedName>
    <definedName name="E">!#REF!</definedName>
    <definedName name="e_1">"#REF!"</definedName>
    <definedName name="e_12">"$#REF!.#REF!#REF!"</definedName>
    <definedName name="e_7">"#REF!"</definedName>
    <definedName name="e_8">"#REF!"</definedName>
    <definedName name="EAGG">#REF!</definedName>
    <definedName name="EAREA">!#REF!</definedName>
    <definedName name="EAREA_">!#REF!</definedName>
    <definedName name="Earth">NA()</definedName>
    <definedName name="Earth_1">!#REF!</definedName>
    <definedName name="Earth_12">NA()</definedName>
    <definedName name="Earth_4">!#REF!</definedName>
    <definedName name="Earth_5">!#REF!</definedName>
    <definedName name="Earth_6">!#REF!</definedName>
    <definedName name="Earth_7">NA()</definedName>
    <definedName name="Earth_8">NA()</definedName>
    <definedName name="Earth_Work">#REF!</definedName>
    <definedName name="earthfill">!#REF!</definedName>
    <definedName name="EARTHFILL_NEWEARTH">!#REF!</definedName>
    <definedName name="EARTHFILL_NEWEARTH_1">"#REF!"</definedName>
    <definedName name="EARTHFILL_NEWEARTH_12">"$#REF!.#REF!#REF!"</definedName>
    <definedName name="EARTHFILL_NEWEARTH_7">"#REF!"</definedName>
    <definedName name="EARTHFILL_NEWEARTH_8">"#REF!"</definedName>
    <definedName name="EARTHWORK">#REF!</definedName>
    <definedName name="earthworks">#REF!</definedName>
    <definedName name="Eastimate">!#REF!</definedName>
    <definedName name="eay">#REF!</definedName>
    <definedName name="ebas">#REF!</definedName>
    <definedName name="ebas_17">#REF!</definedName>
    <definedName name="ebasic">#REF!</definedName>
    <definedName name="Ec">#REF!</definedName>
    <definedName name="ecable">!#REF!</definedName>
    <definedName name="ECC">!#REF!</definedName>
    <definedName name="ECC_">!#REF!</definedName>
    <definedName name="eccdls1">#REF!</definedName>
    <definedName name="eccdls2">#REF!</definedName>
    <definedName name="eccsidl1">#REF!</definedName>
    <definedName name="eccsidl2">#REF!</definedName>
    <definedName name="ECG">!#REF!</definedName>
    <definedName name="ECG_">!#REF!</definedName>
    <definedName name="ECLAY">#REF!</definedName>
    <definedName name="ECOARSE">#REF!</definedName>
    <definedName name="econ">!#REF!</definedName>
    <definedName name="econ_17">!#REF!</definedName>
    <definedName name="econ_7">!#REF!</definedName>
    <definedName name="econ_7_17">!#REF!</definedName>
    <definedName name="econ_8">!#REF!</definedName>
    <definedName name="econ_8_17">!#REF!</definedName>
    <definedName name="econ_9">!#REF!</definedName>
    <definedName name="econ_9_17">!#REF!</definedName>
    <definedName name="econc28">!#REF!</definedName>
    <definedName name="econc7">!#REF!</definedName>
    <definedName name="ECSAND">#REF!</definedName>
    <definedName name="Edge_Strip_Wid">!#REF!</definedName>
    <definedName name="edgestripdism">#REF!</definedName>
    <definedName name="EDO">!#REF!</definedName>
    <definedName name="ee">#REF!</definedName>
    <definedName name="eee">!#REF!</definedName>
    <definedName name="eeee">#REF!</definedName>
    <definedName name="eeee_10">#REF!</definedName>
    <definedName name="eeee_10_16">#REF!</definedName>
    <definedName name="eeee_10_17">#REF!</definedName>
    <definedName name="eeee_10_9">#REF!</definedName>
    <definedName name="eeee_11">#REF!</definedName>
    <definedName name="eeee_11_16">#REF!</definedName>
    <definedName name="eeee_11_17">#REF!</definedName>
    <definedName name="eeee_11_9">#REF!</definedName>
    <definedName name="eeee_12">#REF!</definedName>
    <definedName name="eeee_12_16">#REF!</definedName>
    <definedName name="eeee_12_17">#REF!</definedName>
    <definedName name="eeee_12_9">#REF!</definedName>
    <definedName name="eeee_13">#REF!</definedName>
    <definedName name="eeee_13_16">#REF!</definedName>
    <definedName name="eeee_13_17">#REF!</definedName>
    <definedName name="eeee_13_9">#REF!</definedName>
    <definedName name="eeee_14">#REF!</definedName>
    <definedName name="eeee_14_16">#REF!</definedName>
    <definedName name="eeee_14_17">#REF!</definedName>
    <definedName name="eeee_14_9">#REF!</definedName>
    <definedName name="eeee_15">#REF!</definedName>
    <definedName name="eeee_15_16">#REF!</definedName>
    <definedName name="eeee_15_17">#REF!</definedName>
    <definedName name="eeee_15_9">#REF!</definedName>
    <definedName name="eeee_16">#REF!</definedName>
    <definedName name="eeee_17">#REF!</definedName>
    <definedName name="eeee_6">#REF!</definedName>
    <definedName name="eeee_6_9">#REF!</definedName>
    <definedName name="eeee_7">#REF!</definedName>
    <definedName name="eeee_7_16">#REF!</definedName>
    <definedName name="eeee_7_17">#REF!</definedName>
    <definedName name="eeee_7_9">#REF!</definedName>
    <definedName name="eeee_8">#REF!</definedName>
    <definedName name="eeee_8_16">#REF!</definedName>
    <definedName name="eeee_8_17">#REF!</definedName>
    <definedName name="eeee_8_9">#REF!</definedName>
    <definedName name="eeee_9">#REF!</definedName>
    <definedName name="eeee_9_1">#REF!</definedName>
    <definedName name="eeee_9_16">#REF!</definedName>
    <definedName name="eeee_9_17">#REF!</definedName>
    <definedName name="eeee_9_9">#REF!</definedName>
    <definedName name="eeeeeeee">!#REF!</definedName>
    <definedName name="EEF_SPAN1">!#REF!</definedName>
    <definedName name="eehr">!#REF!</definedName>
    <definedName name="eehrw">!#REF!</definedName>
    <definedName name="efe">#REF!</definedName>
    <definedName name="efef">!#REF!</definedName>
    <definedName name="eff._span">#REF!</definedName>
    <definedName name="EFF_SPAN2">!#REF!</definedName>
    <definedName name="EFILL_AVAILABLE">!#REF!</definedName>
    <definedName name="EFILL_AVAILABLE_1">"#REF!"</definedName>
    <definedName name="EFILL_AVAILABLE_12">"$#REF!.#REF!#REF!"</definedName>
    <definedName name="EFILL_AVAILABLE_7">"#REF!"</definedName>
    <definedName name="EFILL_AVAILABLE_8">"#REF!"</definedName>
    <definedName name="EFINE">#REF!</definedName>
    <definedName name="EGSB">#REF!</definedName>
    <definedName name="egt301d">#REF!</definedName>
    <definedName name="egt330d">#REF!</definedName>
    <definedName name="EHM">!#REF!</definedName>
    <definedName name="EHROCK">!#REF!</definedName>
    <definedName name="ei">!#REF!</definedName>
    <definedName name="EIM">!#REF!</definedName>
    <definedName name="EIM_">!#REF!</definedName>
    <definedName name="elasto">!#REF!</definedName>
    <definedName name="elastobnh">!#REF!</definedName>
    <definedName name="elastomericbearing">!#REF!</definedName>
    <definedName name="ele">!#REF!</definedName>
    <definedName name="ele_17">!#REF!</definedName>
    <definedName name="ele_7">!#REF!</definedName>
    <definedName name="ele_7_17">!#REF!</definedName>
    <definedName name="ele_8">!#REF!</definedName>
    <definedName name="ele_8_17">!#REF!</definedName>
    <definedName name="ele_9">!#REF!</definedName>
    <definedName name="ele_9_17">!#REF!</definedName>
    <definedName name="Elead">!#REF!</definedName>
    <definedName name="elecbasic">!#REF!</definedName>
    <definedName name="elecbasic_17">!#REF!</definedName>
    <definedName name="ELECTRICAL">!#REF!</definedName>
    <definedName name="ELECTRICAL_1">"#REF!"</definedName>
    <definedName name="ELECTRICAL_12">"$#REF!.#REF!#REF!"</definedName>
    <definedName name="Electrical_17">!#REF!</definedName>
    <definedName name="ELECTRICAL_7">"#REF!"</definedName>
    <definedName name="ELECTRICAL_8">"#REF!"</definedName>
    <definedName name="ElectricalBasic">!#REF!</definedName>
    <definedName name="ElectricalBasic_17">!#REF!</definedName>
    <definedName name="electrician">!#REF!</definedName>
    <definedName name="electrician_1">"#REF!"</definedName>
    <definedName name="electrician_12">"$#REF!.#REF!#REF!"</definedName>
    <definedName name="electrician_14">#REF!</definedName>
    <definedName name="electrician_15">#REF!</definedName>
    <definedName name="electrician_16">#REF!</definedName>
    <definedName name="electrician_17">#REF!</definedName>
    <definedName name="ELECTRICITY_CHARGES">!#REF!</definedName>
    <definedName name="ELECTRICITY_CHARGES_17">!#REF!</definedName>
    <definedName name="electricpoles">#N/A</definedName>
    <definedName name="electricpoles_10">#REF!</definedName>
    <definedName name="electricpoles_10_1">#REF!</definedName>
    <definedName name="electricpoles_10_1_1">#REF!</definedName>
    <definedName name="electricpoles_10_1_9">#REF!</definedName>
    <definedName name="electricpoles_10_1_9_1">#REF!</definedName>
    <definedName name="electricpoles_10_10">#REF!</definedName>
    <definedName name="electricpoles_10_10_9">#REF!</definedName>
    <definedName name="electricpoles_10_12">#REF!</definedName>
    <definedName name="electricpoles_10_12_9">#REF!</definedName>
    <definedName name="electricpoles_10_14">#REF!</definedName>
    <definedName name="electricpoles_10_14_9">#REF!</definedName>
    <definedName name="electricpoles_10_15">#REF!</definedName>
    <definedName name="electricpoles_10_15_9">#REF!</definedName>
    <definedName name="electricpoles_10_16">#REF!</definedName>
    <definedName name="electricpoles_10_17">#REF!</definedName>
    <definedName name="electricpoles_10_8">#REF!</definedName>
    <definedName name="electricpoles_10_8_9">#REF!</definedName>
    <definedName name="electricpoles_10_9">#REF!</definedName>
    <definedName name="electricpoles_11">#REF!</definedName>
    <definedName name="electricpoles_11_16">#REF!</definedName>
    <definedName name="electricpoles_11_17">#REF!</definedName>
    <definedName name="electricpoles_11_9">#REF!</definedName>
    <definedName name="electricpoles_12">!#REF!</definedName>
    <definedName name="electricpoles_12_1">#REF!</definedName>
    <definedName name="electricpoles_12_1_9">#REF!</definedName>
    <definedName name="electricpoles_12_10">#REF!</definedName>
    <definedName name="electricpoles_12_10_9">#REF!</definedName>
    <definedName name="electricpoles_12_12">#REF!</definedName>
    <definedName name="electricpoles_12_12_9">#REF!</definedName>
    <definedName name="electricpoles_12_14">#REF!</definedName>
    <definedName name="electricpoles_12_14_9">#REF!</definedName>
    <definedName name="electricpoles_12_15">#REF!</definedName>
    <definedName name="electricpoles_12_15_9">#REF!</definedName>
    <definedName name="electricpoles_12_16">#REF!</definedName>
    <definedName name="electricpoles_12_17">#REF!</definedName>
    <definedName name="electricpoles_12_8">#REF!</definedName>
    <definedName name="electricpoles_12_8_9">#REF!</definedName>
    <definedName name="electricpoles_12_9">#REF!</definedName>
    <definedName name="electricpoles_13">#REF!</definedName>
    <definedName name="electricpoles_13_16">#REF!</definedName>
    <definedName name="electricpoles_13_17">#REF!</definedName>
    <definedName name="electricpoles_13_9">#REF!</definedName>
    <definedName name="electricpoles_14_9">#REF!</definedName>
    <definedName name="electricpoles_15_1">#REF!</definedName>
    <definedName name="electricpoles_15_1_1">#REF!</definedName>
    <definedName name="electricpoles_15_1_9">#REF!</definedName>
    <definedName name="electricpoles_15_1_9_1">#REF!</definedName>
    <definedName name="electricpoles_16">#REF!</definedName>
    <definedName name="electricpoles_16_16">#REF!</definedName>
    <definedName name="electricpoles_16_17">#REF!</definedName>
    <definedName name="electricpoles_17">#REF!</definedName>
    <definedName name="electricpoles_17_1">#REF!</definedName>
    <definedName name="electricpoles_17_16">#REF!</definedName>
    <definedName name="electricpoles_17_17">#REF!</definedName>
    <definedName name="electricpoles_17_9">#REF!</definedName>
    <definedName name="electricpoles_18">#REF!</definedName>
    <definedName name="electricpoles_18_16">#REF!</definedName>
    <definedName name="electricpoles_18_17">#REF!</definedName>
    <definedName name="electricpoles_18_9">#REF!</definedName>
    <definedName name="electricpoles_19">!#REF!</definedName>
    <definedName name="electricpoles_19_16">#REF!</definedName>
    <definedName name="electricpoles_19_17">#REF!</definedName>
    <definedName name="electricpoles_19_9">#REF!</definedName>
    <definedName name="electricpoles_20">#REF!</definedName>
    <definedName name="electricpoles_20_16">#REF!</definedName>
    <definedName name="electricpoles_20_17">#REF!</definedName>
    <definedName name="electricpoles_20_9">#REF!</definedName>
    <definedName name="electricpoles_3">#REF!</definedName>
    <definedName name="electricpoles_3_9">#REF!</definedName>
    <definedName name="electricpoles_4">#REF!</definedName>
    <definedName name="electricpoles_4_16">#REF!</definedName>
    <definedName name="electricpoles_4_17">#REF!</definedName>
    <definedName name="electricpoles_4_9">#REF!</definedName>
    <definedName name="electricpoles_5">#REF!</definedName>
    <definedName name="electricpoles_5_10">#REF!</definedName>
    <definedName name="electricpoles_5_10_9">#REF!</definedName>
    <definedName name="electricpoles_5_12">#REF!</definedName>
    <definedName name="electricpoles_5_12_9">#REF!</definedName>
    <definedName name="electricpoles_5_14">#REF!</definedName>
    <definedName name="electricpoles_5_14_9">#REF!</definedName>
    <definedName name="electricpoles_5_15">#REF!</definedName>
    <definedName name="electricpoles_5_15_9">#REF!</definedName>
    <definedName name="electricpoles_5_16">#REF!</definedName>
    <definedName name="electricpoles_5_17">#REF!</definedName>
    <definedName name="electricpoles_5_8">#REF!</definedName>
    <definedName name="electricpoles_5_8_9">#REF!</definedName>
    <definedName name="electricpoles_5_9">#REF!</definedName>
    <definedName name="electricpoles_6">#REF!</definedName>
    <definedName name="electricpoles_6_16">#REF!</definedName>
    <definedName name="electricpoles_6_17">#REF!</definedName>
    <definedName name="electricpoles_6_9">#REF!</definedName>
    <definedName name="electricpoles_7">#REF!</definedName>
    <definedName name="electricpoles_7_16">#REF!</definedName>
    <definedName name="electricpoles_7_17">#REF!</definedName>
    <definedName name="electricpoles_7_9">#REF!</definedName>
    <definedName name="electricpoles_8">#REF!</definedName>
    <definedName name="electricpoles_8_1">#REF!</definedName>
    <definedName name="electricpoles_8_1_1">#REF!</definedName>
    <definedName name="electricpoles_8_1_1_9">#REF!</definedName>
    <definedName name="electricpoles_8_1_16">#REF!</definedName>
    <definedName name="electricpoles_8_1_17">#REF!</definedName>
    <definedName name="electricpoles_8_1_9">#REF!</definedName>
    <definedName name="electricpoles_8_10">#REF!</definedName>
    <definedName name="electricpoles_8_10_9">#REF!</definedName>
    <definedName name="electricpoles_8_12">#REF!</definedName>
    <definedName name="electricpoles_8_12_9">#REF!</definedName>
    <definedName name="electricpoles_8_14">#REF!</definedName>
    <definedName name="electricpoles_8_14_9">#REF!</definedName>
    <definedName name="electricpoles_8_15">#REF!</definedName>
    <definedName name="electricpoles_8_15_9">#REF!</definedName>
    <definedName name="electricpoles_8_16">#REF!</definedName>
    <definedName name="electricpoles_8_17">#REF!</definedName>
    <definedName name="electricpoles_8_8">#REF!</definedName>
    <definedName name="electricpoles_8_8_9">#REF!</definedName>
    <definedName name="electricpoles_8_9">#REF!</definedName>
    <definedName name="electricpoles_9">#REF!</definedName>
    <definedName name="electricpoles_9_1">#REF!</definedName>
    <definedName name="electricpoles_9_16">#REF!</definedName>
    <definedName name="electricpoles_9_17">#REF!</definedName>
    <definedName name="electricpoles_9_9">#REF!</definedName>
    <definedName name="Em">!#REF!</definedName>
    <definedName name="Em___0">!#REF!</definedName>
    <definedName name="Em___13">!#REF!</definedName>
    <definedName name="Email">!#REF!</definedName>
    <definedName name="Emb_Slope">!#REF!</definedName>
    <definedName name="Emb108a">!#REF!</definedName>
    <definedName name="Emb108c">!#REF!</definedName>
    <definedName name="embankavail">!#REF!</definedName>
    <definedName name="Embankment">!#REF!</definedName>
    <definedName name="Embankment_1">"#REF!"</definedName>
    <definedName name="Embankment_12">"$#REF!.#REF!#REF!"</definedName>
    <definedName name="Embankment_14">#REF!</definedName>
    <definedName name="Embankment_15">#REF!</definedName>
    <definedName name="Embankment_16">#REF!</definedName>
    <definedName name="Embankment_17">#REF!</definedName>
    <definedName name="EMBB">!#REF!</definedName>
    <definedName name="EMDIST">!#REF!</definedName>
    <definedName name="emht">#REF!</definedName>
    <definedName name="EMUCK">#REF!</definedName>
    <definedName name="EMUL">!#REF!</definedName>
    <definedName name="emulsion">!#REF!</definedName>
    <definedName name="emulsion_1">"#REF!"</definedName>
    <definedName name="emulsion_12">"$#REF!.#REF!#REF!"</definedName>
    <definedName name="emulsion_14">#REF!</definedName>
    <definedName name="emulsion_15">#REF!</definedName>
    <definedName name="emulsion_16">#REF!</definedName>
    <definedName name="emulsion_17">#REF!</definedName>
    <definedName name="EMUR">#REF!</definedName>
    <definedName name="ENAMEL">!#REF!</definedName>
    <definedName name="ENAMEL_1">"#REF!"</definedName>
    <definedName name="ENAMEL_12">"$#REF!.#REF!#REF!"</definedName>
    <definedName name="END">!#REF!</definedName>
    <definedName name="END_17">!#REF!</definedName>
    <definedName name="End_App_East">!#REF!</definedName>
    <definedName name="End_Bal">#REF!</definedName>
    <definedName name="End_Ch_Bridge">!#REF!</definedName>
    <definedName name="End_Ch_Project">!#REF!</definedName>
    <definedName name="End_Print1">!#REF!</definedName>
    <definedName name="End_Print2">!#REF!</definedName>
    <definedName name="End_Print3">!#REF!</definedName>
    <definedName name="End_Print4">!#REF!</definedName>
    <definedName name="End_Print5">!#REF!</definedName>
    <definedName name="End_Print6">!#REF!</definedName>
    <definedName name="End_Print7">!#REF!</definedName>
    <definedName name="End_Wid_East">!#REF!</definedName>
    <definedName name="EndBorder">#REF!</definedName>
    <definedName name="ENDSECTN">!#REF!</definedName>
    <definedName name="Engineer">#REF!</definedName>
    <definedName name="ENTERTAINMENT__REFRESHMENT_ETC.">!#REF!</definedName>
    <definedName name="ENTERTAINMENT__REFRESHMENT_ETC._17">!#REF!</definedName>
    <definedName name="environmentalcost">#N/A</definedName>
    <definedName name="environmentalcost_10">#REF!</definedName>
    <definedName name="environmentalcost_10_1">#REF!</definedName>
    <definedName name="environmentalcost_10_1_1">#REF!</definedName>
    <definedName name="environmentalcost_10_1_9">#REF!</definedName>
    <definedName name="environmentalcost_10_1_9_1">#REF!</definedName>
    <definedName name="environmentalcost_10_10">#REF!</definedName>
    <definedName name="environmentalcost_10_10_9">#REF!</definedName>
    <definedName name="environmentalcost_10_12">#REF!</definedName>
    <definedName name="environmentalcost_10_12_9">#REF!</definedName>
    <definedName name="environmentalcost_10_14">#REF!</definedName>
    <definedName name="environmentalcost_10_14_9">#REF!</definedName>
    <definedName name="environmentalcost_10_15">#REF!</definedName>
    <definedName name="environmentalcost_10_15_9">#REF!</definedName>
    <definedName name="environmentalcost_10_16">#REF!</definedName>
    <definedName name="environmentalcost_10_17">#REF!</definedName>
    <definedName name="environmentalcost_10_8">#REF!</definedName>
    <definedName name="environmentalcost_10_8_9">#REF!</definedName>
    <definedName name="environmentalcost_10_9">#REF!</definedName>
    <definedName name="environmentalcost_11">#REF!</definedName>
    <definedName name="environmentalcost_11_16">#REF!</definedName>
    <definedName name="environmentalcost_11_17">#REF!</definedName>
    <definedName name="environmentalcost_11_9">#REF!</definedName>
    <definedName name="environmentalcost_12">!#REF!</definedName>
    <definedName name="environmentalcost_12_1">#REF!</definedName>
    <definedName name="environmentalcost_12_1_9">#REF!</definedName>
    <definedName name="environmentalcost_12_10">#REF!</definedName>
    <definedName name="environmentalcost_12_10_9">#REF!</definedName>
    <definedName name="environmentalcost_12_12">#REF!</definedName>
    <definedName name="environmentalcost_12_12_9">#REF!</definedName>
    <definedName name="environmentalcost_12_14">#REF!</definedName>
    <definedName name="environmentalcost_12_14_9">#REF!</definedName>
    <definedName name="environmentalcost_12_15">#REF!</definedName>
    <definedName name="environmentalcost_12_15_9">#REF!</definedName>
    <definedName name="environmentalcost_12_16">#REF!</definedName>
    <definedName name="environmentalcost_12_17">#REF!</definedName>
    <definedName name="environmentalcost_12_8">#REF!</definedName>
    <definedName name="environmentalcost_12_8_9">#REF!</definedName>
    <definedName name="environmentalcost_12_9">#REF!</definedName>
    <definedName name="environmentalcost_13">#REF!</definedName>
    <definedName name="environmentalcost_13_16">#REF!</definedName>
    <definedName name="environmentalcost_13_17">#REF!</definedName>
    <definedName name="environmentalcost_13_9">#REF!</definedName>
    <definedName name="environmentalcost_14_9">#REF!</definedName>
    <definedName name="environmentalcost_15_1">#REF!</definedName>
    <definedName name="environmentalcost_15_1_1">#REF!</definedName>
    <definedName name="environmentalcost_15_1_9">#REF!</definedName>
    <definedName name="environmentalcost_15_1_9_1">#REF!</definedName>
    <definedName name="environmentalcost_16">#REF!</definedName>
    <definedName name="environmentalcost_16_16">#REF!</definedName>
    <definedName name="environmentalcost_16_17">#REF!</definedName>
    <definedName name="environmentalcost_17">#REF!</definedName>
    <definedName name="environmentalcost_17_1">#REF!</definedName>
    <definedName name="environmentalcost_17_16">#REF!</definedName>
    <definedName name="environmentalcost_17_17">#REF!</definedName>
    <definedName name="environmentalcost_17_9">#REF!</definedName>
    <definedName name="environmentalcost_18">#REF!</definedName>
    <definedName name="environmentalcost_18_16">#REF!</definedName>
    <definedName name="environmentalcost_18_17">#REF!</definedName>
    <definedName name="environmentalcost_18_9">#REF!</definedName>
    <definedName name="environmentalcost_19">!#REF!</definedName>
    <definedName name="environmentalcost_19_16">#REF!</definedName>
    <definedName name="environmentalcost_19_17">#REF!</definedName>
    <definedName name="environmentalcost_19_9">#REF!</definedName>
    <definedName name="environmentalcost_20">#REF!</definedName>
    <definedName name="environmentalcost_20_16">#REF!</definedName>
    <definedName name="environmentalcost_20_17">#REF!</definedName>
    <definedName name="environmentalcost_20_9">#REF!</definedName>
    <definedName name="environmentalcost_3">#REF!</definedName>
    <definedName name="environmentalcost_3_9">#REF!</definedName>
    <definedName name="environmentalcost_4">#REF!</definedName>
    <definedName name="environmentalcost_4_16">#REF!</definedName>
    <definedName name="environmentalcost_4_17">#REF!</definedName>
    <definedName name="environmentalcost_4_9">#REF!</definedName>
    <definedName name="environmentalcost_5">#REF!</definedName>
    <definedName name="environmentalcost_5_10">#REF!</definedName>
    <definedName name="environmentalcost_5_10_9">#REF!</definedName>
    <definedName name="environmentalcost_5_12">#REF!</definedName>
    <definedName name="environmentalcost_5_12_9">#REF!</definedName>
    <definedName name="environmentalcost_5_14">#REF!</definedName>
    <definedName name="environmentalcost_5_14_9">#REF!</definedName>
    <definedName name="environmentalcost_5_15">#REF!</definedName>
    <definedName name="environmentalcost_5_15_9">#REF!</definedName>
    <definedName name="environmentalcost_5_16">#REF!</definedName>
    <definedName name="environmentalcost_5_17">#REF!</definedName>
    <definedName name="environmentalcost_5_8">#REF!</definedName>
    <definedName name="environmentalcost_5_8_9">#REF!</definedName>
    <definedName name="environmentalcost_5_9">#REF!</definedName>
    <definedName name="environmentalcost_6">#REF!</definedName>
    <definedName name="environmentalcost_6_16">#REF!</definedName>
    <definedName name="environmentalcost_6_17">#REF!</definedName>
    <definedName name="environmentalcost_6_9">#REF!</definedName>
    <definedName name="environmentalcost_7">#REF!</definedName>
    <definedName name="environmentalcost_7_16">#REF!</definedName>
    <definedName name="environmentalcost_7_17">#REF!</definedName>
    <definedName name="environmentalcost_7_9">#REF!</definedName>
    <definedName name="environmentalcost_8">#REF!</definedName>
    <definedName name="environmentalcost_8_1">#REF!</definedName>
    <definedName name="environmentalcost_8_1_1">#REF!</definedName>
    <definedName name="environmentalcost_8_1_1_9">#REF!</definedName>
    <definedName name="environmentalcost_8_1_16">#REF!</definedName>
    <definedName name="environmentalcost_8_1_17">#REF!</definedName>
    <definedName name="environmentalcost_8_1_9">#REF!</definedName>
    <definedName name="environmentalcost_8_10">#REF!</definedName>
    <definedName name="environmentalcost_8_10_9">#REF!</definedName>
    <definedName name="environmentalcost_8_12">#REF!</definedName>
    <definedName name="environmentalcost_8_12_9">#REF!</definedName>
    <definedName name="environmentalcost_8_14">#REF!</definedName>
    <definedName name="environmentalcost_8_14_9">#REF!</definedName>
    <definedName name="environmentalcost_8_15">#REF!</definedName>
    <definedName name="environmentalcost_8_15_9">#REF!</definedName>
    <definedName name="environmentalcost_8_16">#REF!</definedName>
    <definedName name="environmentalcost_8_17">#REF!</definedName>
    <definedName name="environmentalcost_8_8">#REF!</definedName>
    <definedName name="environmentalcost_8_8_9">#REF!</definedName>
    <definedName name="environmentalcost_8_9">#REF!</definedName>
    <definedName name="environmentalcost_9">#REF!</definedName>
    <definedName name="environmentalcost_9_1">#REF!</definedName>
    <definedName name="environmentalcost_9_16">#REF!</definedName>
    <definedName name="environmentalcost_9_17">#REF!</definedName>
    <definedName name="environmentalcost_9_9">#REF!</definedName>
    <definedName name="EPC_cost_sens1">#REF!</definedName>
    <definedName name="EPCContractor">#REF!</definedName>
    <definedName name="epsilon">#REF!</definedName>
    <definedName name="epsilonl">#REF!</definedName>
    <definedName name="epsilons">#REF!</definedName>
    <definedName name="eqjwd">#REF!</definedName>
    <definedName name="eqn">"eqn"</definedName>
    <definedName name="equip">#REF!</definedName>
    <definedName name="equipdetail">!#REF!</definedName>
    <definedName name="EQUIPMENT_PROPOSED">!#REF!</definedName>
    <definedName name="EQUIPSUM">!#REF!</definedName>
    <definedName name="er">!#REF!</definedName>
    <definedName name="eratret">#REF!</definedName>
    <definedName name="ERECT">#REF!</definedName>
    <definedName name="ERECTION_BLOCK_STR01">#REF!</definedName>
    <definedName name="ERECTION_BLOCK_STR02">#REF!</definedName>
    <definedName name="ERIP">#REF!</definedName>
    <definedName name="EROCK">#REF!</definedName>
    <definedName name="err" localSheetId="2">City&amp;" "&amp;State</definedName>
    <definedName name="err" localSheetId="1">City&amp;" "&amp;State</definedName>
    <definedName name="err" localSheetId="9">City&amp;" "&amp;State</definedName>
    <definedName name="err">City&amp;" "&amp;State</definedName>
    <definedName name="errght" localSheetId="2">City&amp;" "&amp;State</definedName>
    <definedName name="errght" localSheetId="1">City&amp;" "&amp;State</definedName>
    <definedName name="errght" localSheetId="9">City&amp;" "&amp;State</definedName>
    <definedName name="errght">City&amp;" "&amp;State</definedName>
    <definedName name="erteat">#REF!</definedName>
    <definedName name="ertet">#REF!</definedName>
    <definedName name="ERUB">#REF!</definedName>
    <definedName name="eryq43y7">#REF!</definedName>
    <definedName name="Es">!#REF!</definedName>
    <definedName name="Es___0">!#REF!</definedName>
    <definedName name="Es___13">!#REF!</definedName>
    <definedName name="ESAND">#REF!</definedName>
    <definedName name="Escalation">!#REF!</definedName>
    <definedName name="escl">!#REF!</definedName>
    <definedName name="ESh_Wid">!#REF!</definedName>
    <definedName name="ESOIL">#REF!</definedName>
    <definedName name="ESROCK">!#REF!</definedName>
    <definedName name="ESSR1">!#REF!</definedName>
    <definedName name="ESSR1_1">"#REF!"</definedName>
    <definedName name="ESSR1_12">"$#REF!.#REF!#REF!"</definedName>
    <definedName name="ESSR1_14">#REF!</definedName>
    <definedName name="ESSR1_15">#REF!</definedName>
    <definedName name="ESSR1_16">#REF!</definedName>
    <definedName name="ESSR1_17">#REF!</definedName>
    <definedName name="ESSR10">!#REF!</definedName>
    <definedName name="ESSR10_1">"#REF!"</definedName>
    <definedName name="ESSR10_12">"$#REF!.#REF!#REF!"</definedName>
    <definedName name="ESSR10_14">#REF!</definedName>
    <definedName name="ESSR10_15">#REF!</definedName>
    <definedName name="ESSR10_16">#REF!</definedName>
    <definedName name="ESSR10_17">#REF!</definedName>
    <definedName name="ESSR11">!#REF!</definedName>
    <definedName name="ESSR11_1">"#REF!"</definedName>
    <definedName name="ESSR11_12">"$#REF!.#REF!#REF!"</definedName>
    <definedName name="ESSR11_14">#REF!</definedName>
    <definedName name="ESSR11_15">#REF!</definedName>
    <definedName name="ESSR11_16">#REF!</definedName>
    <definedName name="ESSR11_17">#REF!</definedName>
    <definedName name="ESSR12">!#REF!</definedName>
    <definedName name="ESSR12_1">"#REF!"</definedName>
    <definedName name="ESSR12_12">"$#REF!.#REF!#REF!"</definedName>
    <definedName name="ESSR12_14">#REF!</definedName>
    <definedName name="ESSR12_15">#REF!</definedName>
    <definedName name="ESSR12_16">#REF!</definedName>
    <definedName name="ESSR12_17">#REF!</definedName>
    <definedName name="ESSR13">!#REF!</definedName>
    <definedName name="ESSR13_1">"#REF!"</definedName>
    <definedName name="ESSR13_12">"$#REF!.#REF!#REF!"</definedName>
    <definedName name="ESSR13_14">#REF!</definedName>
    <definedName name="ESSR13_15">#REF!</definedName>
    <definedName name="ESSR13_16">#REF!</definedName>
    <definedName name="ESSR13_17">#REF!</definedName>
    <definedName name="ESSR2">!#REF!</definedName>
    <definedName name="ESSR2_1">"#REF!"</definedName>
    <definedName name="ESSR2_12">"$#REF!.#REF!#REF!"</definedName>
    <definedName name="ESSR2_14">#REF!</definedName>
    <definedName name="ESSR2_15">#REF!</definedName>
    <definedName name="ESSR2_16">#REF!</definedName>
    <definedName name="ESSR2_17">#REF!</definedName>
    <definedName name="ESSR3">!#REF!</definedName>
    <definedName name="ESSR3_1">"#REF!"</definedName>
    <definedName name="ESSR3_12">"$#REF!.#REF!#REF!"</definedName>
    <definedName name="ESSR3_14">#REF!</definedName>
    <definedName name="ESSR3_15">#REF!</definedName>
    <definedName name="ESSR3_16">#REF!</definedName>
    <definedName name="ESSR3_17">#REF!</definedName>
    <definedName name="ESSR4">!#REF!</definedName>
    <definedName name="ESSR4_1">"#REF!"</definedName>
    <definedName name="ESSR4_12">"$#REF!.#REF!#REF!"</definedName>
    <definedName name="ESSR4_14">#REF!</definedName>
    <definedName name="ESSR4_15">#REF!</definedName>
    <definedName name="ESSR4_16">#REF!</definedName>
    <definedName name="ESSR4_17">#REF!</definedName>
    <definedName name="ESSR5">!#REF!</definedName>
    <definedName name="ESSR5_1">"#REF!"</definedName>
    <definedName name="ESSR5_12">"$#REF!.#REF!#REF!"</definedName>
    <definedName name="ESSR5_14">#REF!</definedName>
    <definedName name="ESSR5_15">#REF!</definedName>
    <definedName name="ESSR5_16">#REF!</definedName>
    <definedName name="ESSR5_17">#REF!</definedName>
    <definedName name="ESSR6">!#REF!</definedName>
    <definedName name="ESSR6_1">"#REF!"</definedName>
    <definedName name="ESSR6_12">"$#REF!.#REF!#REF!"</definedName>
    <definedName name="ESSR6_14">#REF!</definedName>
    <definedName name="ESSR6_15">#REF!</definedName>
    <definedName name="ESSR6_16">#REF!</definedName>
    <definedName name="ESSR6_17">#REF!</definedName>
    <definedName name="ESSR7">!#REF!</definedName>
    <definedName name="ESSR7_1">"#REF!"</definedName>
    <definedName name="ESSR7_12">"$#REF!.#REF!#REF!"</definedName>
    <definedName name="ESSR7_14">#REF!</definedName>
    <definedName name="ESSR7_15">#REF!</definedName>
    <definedName name="ESSR7_16">#REF!</definedName>
    <definedName name="ESSR7_17">#REF!</definedName>
    <definedName name="ESSR8">!#REF!</definedName>
    <definedName name="ESSR8_1">"#REF!"</definedName>
    <definedName name="ESSR8_12">"$#REF!.#REF!#REF!"</definedName>
    <definedName name="ESSR8_14">#REF!</definedName>
    <definedName name="ESSR8_15">#REF!</definedName>
    <definedName name="ESSR8_16">#REF!</definedName>
    <definedName name="ESSR8_17">#REF!</definedName>
    <definedName name="ESSR9">!#REF!</definedName>
    <definedName name="ESSR9_1">"#REF!"</definedName>
    <definedName name="ESSR9_12">"$#REF!.#REF!#REF!"</definedName>
    <definedName name="ESSR9_14">#REF!</definedName>
    <definedName name="ESSR9_15">#REF!</definedName>
    <definedName name="ESSR9_16">#REF!</definedName>
    <definedName name="ESSR9_17">#REF!</definedName>
    <definedName name="EST">!#REF!</definedName>
    <definedName name="Estimate_Approval_Done">!#REF!</definedName>
    <definedName name="Estimate_Approval_Done__Work_Pending">!#REF!</definedName>
    <definedName name="ESTIMATED_COST">!#REF!</definedName>
    <definedName name="ESTIMATED_COST_17">!#REF!</definedName>
    <definedName name="estsum">!#REF!</definedName>
    <definedName name="EstSumM">!#REF!</definedName>
    <definedName name="Et">!#REF!</definedName>
    <definedName name="Et___0">!#REF!</definedName>
    <definedName name="Et___13">!#REF!</definedName>
    <definedName name="et4twq">#REF!</definedName>
    <definedName name="eta34t">#REF!</definedName>
    <definedName name="etaet">#REF!</definedName>
    <definedName name="etu">#REF!</definedName>
    <definedName name="eu">#REF!</definedName>
    <definedName name="EURO" localSheetId="1">[27]TAX!$C$41</definedName>
    <definedName name="EURO">#REF!</definedName>
    <definedName name="ew">!#REF!</definedName>
    <definedName name="ew_1">"#REF!"</definedName>
    <definedName name="ew_12">"$#REF!.#REF!#REF!"</definedName>
    <definedName name="ew_14">#REF!</definedName>
    <definedName name="ew_15">#REF!</definedName>
    <definedName name="ew_16">#REF!</definedName>
    <definedName name="ew_17">#REF!</definedName>
    <definedName name="Ew_Ex_SLC">!#REF!</definedName>
    <definedName name="EW_Fill_SLC">!#REF!</definedName>
    <definedName name="ewak6">!#REF!</definedName>
    <definedName name="ewcompact">!#REF!</definedName>
    <definedName name="EWGFEWg">!#REF!</definedName>
    <definedName name="ewh">!#REF!</definedName>
    <definedName name="ewo">!#REF!</definedName>
    <definedName name="ewrock">!#REF!</definedName>
    <definedName name="ews">!#REF!</definedName>
    <definedName name="ewsoft">#REF!</definedName>
    <definedName name="ewtew">#REF!</definedName>
    <definedName name="ewtr">!#REF!</definedName>
    <definedName name="EX">!#REF!</definedName>
    <definedName name="Ex_CW_Wid">!#REF!</definedName>
    <definedName name="EX_DATA">#REF!</definedName>
    <definedName name="ex_len_pier">!#REF!</definedName>
    <definedName name="EXC">!#REF!</definedName>
    <definedName name="Excavation">!#REF!</definedName>
    <definedName name="Excavation_1">"#REF!"</definedName>
    <definedName name="Excavation_12">"$#REF!.#REF!#REF!"</definedName>
    <definedName name="Excavation_14">#REF!</definedName>
    <definedName name="Excavation_15">#REF!</definedName>
    <definedName name="Excavation_16">#REF!</definedName>
    <definedName name="Excavation_17">#REF!</definedName>
    <definedName name="Excavation_for_foundations__substructures__trenches__sumps__tunnels__pits_etc._in_all_types_of_ordinary_and_hard_soils_including_hard_murum__including_necessary_shoring__strutting__stacking_selected_material_for_backfilling_or_disposing_excess_excavated_m">#REF!</definedName>
    <definedName name="excavationaksb">#REF!</definedName>
    <definedName name="excavationaksbnh">!#REF!</definedName>
    <definedName name="excavationaksnh">!#REF!</definedName>
    <definedName name="excavationc">!#REF!</definedName>
    <definedName name="excavationcaksnh">!#REF!</definedName>
    <definedName name="excavationcpcc">#REF!</definedName>
    <definedName name="excavationhrbnh">!#REF!</definedName>
    <definedName name="excavationorbnh">!#REF!</definedName>
    <definedName name="excavationpcc">#REF!</definedName>
    <definedName name="excavator">!#REF!</definedName>
    <definedName name="excavator_1">"#REF!"</definedName>
    <definedName name="excavator_12">"$#REF!.#REF!#REF!"</definedName>
    <definedName name="excavator_14">#REF!</definedName>
    <definedName name="excavator_15">#REF!</definedName>
    <definedName name="excavator_16">#REF!</definedName>
    <definedName name="excavator_17">#REF!</definedName>
    <definedName name="excavcl">!#REF!</definedName>
    <definedName name="excavnaksbridge">!#REF!</definedName>
    <definedName name="excavnculvert">!#REF!</definedName>
    <definedName name="excavnorbridge">!#REF!</definedName>
    <definedName name="excavnroadway">!#REF!</definedName>
    <definedName name="Excel_BuiltIn__FilterDatabase_1">#REF!</definedName>
    <definedName name="Excel_BuiltIn__FilterDatabase_1_1">!#REF!</definedName>
    <definedName name="Excel_BuiltIn__FilterDatabase_1_1_1">!#REF!</definedName>
    <definedName name="Excel_BuiltIn__FilterDatabase_1_1_1_1">!#REF!</definedName>
    <definedName name="Excel_BuiltIn__FilterDatabase_1_1_1_1_1">!#REF!</definedName>
    <definedName name="Excel_BuiltIn__FilterDatabase_1_1_1_1_1_20">!#REF!</definedName>
    <definedName name="Excel_BuiltIn__FilterDatabase_1_1_1_1_20">!#REF!</definedName>
    <definedName name="Excel_BuiltIn__FilterDatabase_1_1_1_20">!#REF!</definedName>
    <definedName name="Excel_BuiltIn__FilterDatabase_1_1_20">!#REF!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4_16">#REF!</definedName>
    <definedName name="Excel_BuiltIn__FilterDatabase_14_17">#REF!</definedName>
    <definedName name="Excel_BuiltIn__FilterDatabase_15">#REF!</definedName>
    <definedName name="Excel_BuiltIn__FilterDatabase_15_1">#REF!</definedName>
    <definedName name="Excel_BuiltIn__FilterDatabase_15_16">#REF!</definedName>
    <definedName name="Excel_BuiltIn__FilterDatabase_15_17">#REF!</definedName>
    <definedName name="Excel_BuiltIn__FilterDatabase_16">"#REF!"</definedName>
    <definedName name="Excel_BuiltIn__FilterDatabase_16_16">#REF!</definedName>
    <definedName name="Excel_BuiltIn__FilterDatabase_16_17">#REF!</definedName>
    <definedName name="Excel_BuiltIn__FilterDatabase_17">"#REF!"</definedName>
    <definedName name="Excel_BuiltIn__FilterDatabase_18">!#REF!</definedName>
    <definedName name="Excel_BuiltIn__FilterDatabase_18_1">!#REF!</definedName>
    <definedName name="Excel_BuiltIn__FilterDatabase_19">!#REF!</definedName>
    <definedName name="Excel_BuiltIn__FilterDatabase_19_1">"#N/A"</definedName>
    <definedName name="Excel_BuiltIn__FilterDatabase_2">#REF!</definedName>
    <definedName name="Excel_BuiltIn__FilterDatabase_2_1">#REF!</definedName>
    <definedName name="Excel_BuiltIn__FilterDatabase_2_1_1">#REF!</definedName>
    <definedName name="Excel_BuiltIn__FilterDatabase_2_1_1_1">#REF!</definedName>
    <definedName name="Excel_BuiltIn__FilterDatabase_2_1_1_1_6">!#REF!</definedName>
    <definedName name="Excel_BuiltIn__FilterDatabase_2_1_1_20">!#REF!</definedName>
    <definedName name="Excel_BuiltIn__FilterDatabase_2_1_1_6">!#REF!</definedName>
    <definedName name="Excel_BuiltIn__FilterDatabase_2_1_10">!#REF!</definedName>
    <definedName name="Excel_BuiltIn__FilterDatabase_2_1_10_20">!#REF!</definedName>
    <definedName name="Excel_BuiltIn__FilterDatabase_2_1_20">!#REF!</definedName>
    <definedName name="Excel_BuiltIn__FilterDatabase_2_1_6">!#REF!</definedName>
    <definedName name="Excel_BuiltIn__FilterDatabase_2_1_8">!#REF!</definedName>
    <definedName name="Excel_BuiltIn__FilterDatabase_2_1_8_20">!#REF!</definedName>
    <definedName name="Excel_BuiltIn__FilterDatabase_2_1_9">!#REF!</definedName>
    <definedName name="Excel_BuiltIn__FilterDatabase_2_1_9_20">!#REF!</definedName>
    <definedName name="Excel_BuiltIn__FilterDatabase_2_10">!#REF!</definedName>
    <definedName name="Excel_BuiltIn__FilterDatabase_2_10_20">!#REF!</definedName>
    <definedName name="Excel_BuiltIn__FilterDatabase_2_2">#REF!</definedName>
    <definedName name="Excel_BuiltIn__FilterDatabase_2_8">!#REF!</definedName>
    <definedName name="Excel_BuiltIn__FilterDatabase_2_8_20">!#REF!</definedName>
    <definedName name="Excel_BuiltIn__FilterDatabase_2_9">!#REF!</definedName>
    <definedName name="Excel_BuiltIn__FilterDatabase_2_9_20">!#REF!</definedName>
    <definedName name="Excel_BuiltIn__FilterDatabase_21">!#REF!</definedName>
    <definedName name="Excel_BuiltIn__FilterDatabase_22">#REF!</definedName>
    <definedName name="Excel_BuiltIn__FilterDatabase_23">"#REF!"</definedName>
    <definedName name="Excel_BuiltIn__FilterDatabase_26">"#REF!"</definedName>
    <definedName name="Excel_BuiltIn__FilterDatabase_3">#REF!</definedName>
    <definedName name="Excel_BuiltIn__FilterDatabase_3_1">#REF!</definedName>
    <definedName name="Excel_BuiltIn__FilterDatabase_3_1_1">#REF!</definedName>
    <definedName name="Excel_BuiltIn__FilterDatabase_3_1_1_1">#REF!</definedName>
    <definedName name="Excel_BuiltIn__FilterDatabase_3_1_6">!#REF!</definedName>
    <definedName name="Excel_BuiltIn__FilterDatabase_3_2">#REF!</definedName>
    <definedName name="Excel_BuiltIn__FilterDatabase_3_3">#REF!</definedName>
    <definedName name="Excel_BuiltIn__FilterDatabase_3_6">!#REF!</definedName>
    <definedName name="Excel_BuiltIn__FilterDatabase_31">"#REF!"</definedName>
    <definedName name="Excel_BuiltIn__FilterDatabase_32">"#REF!"</definedName>
    <definedName name="Excel_BuiltIn__FilterDatabase_4">!#REF!</definedName>
    <definedName name="Excel_BuiltIn__FilterDatabase_4_20">!#REF!</definedName>
    <definedName name="Excel_BuiltIn__FilterDatabase_5">!#REF!</definedName>
    <definedName name="Excel_BuiltIn__FilterDatabase_5_1">!#REF!</definedName>
    <definedName name="Excel_BuiltIn__FilterDatabase_6">#REF!</definedName>
    <definedName name="Excel_BuiltIn__FilterDatabase_7">!#REF!</definedName>
    <definedName name="Excel_BuiltIn__FilterDatabase_7_1">#REF!</definedName>
    <definedName name="Excel_BuiltIn__FilterDatabase_8">!#REF!</definedName>
    <definedName name="Excel_BuiltIn__FilterDatabase_8_1">!#REF!</definedName>
    <definedName name="Excel_BuiltIn__FilterDatabase_8_13">#REF!</definedName>
    <definedName name="Excel_BuiltIn__FilterDatabase_9">#REF!</definedName>
    <definedName name="Excel_BuiltIn__FilterDatabase_9_1">#REF!</definedName>
    <definedName name="Excel_BuiltIn__FilterDatabase_9_1_1">#REF!</definedName>
    <definedName name="Excel_BuiltIn_Database">"$#REF!.$A$1:$CT$54"</definedName>
    <definedName name="Excel_BuiltIn_Database_0">#REF!</definedName>
    <definedName name="Excel_BuiltIn_Database_0___0">#REF!</definedName>
    <definedName name="Excel_BuiltIn_Database_12">"$#REF!.#REF!#REF!"</definedName>
    <definedName name="Excel_BuiltIn_Database_7">NA()</definedName>
    <definedName name="Excel_BuiltIn_Print_Area">!#REF!</definedName>
    <definedName name="Excel_BuiltIn_Print_Area_0">!#REF!</definedName>
    <definedName name="Excel_BuiltIn_Print_Area_1">#REF!</definedName>
    <definedName name="Excel_BuiltIn_Print_Area_1_1">#REF!</definedName>
    <definedName name="Excel_BuiltIn_Print_Area_1_1_1">#REF!</definedName>
    <definedName name="Excel_BuiltIn_Print_Area_1_1_1_20">!#REF!</definedName>
    <definedName name="Excel_BuiltIn_Print_Area_1_1_16">#REF!</definedName>
    <definedName name="Excel_BuiltIn_Print_Area_1_1_17">#REF!</definedName>
    <definedName name="Excel_BuiltIn_Print_Area_1_1_20">!#REF!</definedName>
    <definedName name="Excel_BuiltIn_Print_Area_10">!#REF!</definedName>
    <definedName name="Excel_BuiltIn_Print_Area_10_1">#REF!</definedName>
    <definedName name="Excel_BuiltIn_Print_Area_10_1_1">#REF!</definedName>
    <definedName name="Excel_BuiltIn_Print_Area_10_1_1_1">#REF!</definedName>
    <definedName name="Excel_BuiltIn_Print_Area_11_1">#REF!</definedName>
    <definedName name="Excel_BuiltIn_Print_Area_11_1_1">#REF!</definedName>
    <definedName name="Excel_BuiltIn_Print_Area_12">#REF!</definedName>
    <definedName name="Excel_BuiltIn_Print_Area_12_1">#REF!</definedName>
    <definedName name="Excel_BuiltIn_Print_Area_13">!#REF!</definedName>
    <definedName name="Excel_BuiltIn_Print_Area_13_1">!#REF!</definedName>
    <definedName name="Excel_BuiltIn_Print_Area_14" localSheetId="1">'[28]8'!#REF!</definedName>
    <definedName name="Excel_BuiltIn_Print_Area_14">#REF!</definedName>
    <definedName name="Excel_BuiltIn_Print_Area_15" localSheetId="1">'[28]9'!#REF!</definedName>
    <definedName name="Excel_BuiltIn_Print_Area_15">#REF!</definedName>
    <definedName name="Excel_BuiltIn_Print_Area_15_1">!#REF!</definedName>
    <definedName name="Excel_BuiltIn_Print_Area_15_1_1">#REF!</definedName>
    <definedName name="Excel_BuiltIn_Print_Area_15_1_16">#REF!</definedName>
    <definedName name="Excel_BuiltIn_Print_Area_15_1_17">#REF!</definedName>
    <definedName name="Excel_BuiltIn_Print_Area_15_16">#REF!</definedName>
    <definedName name="Excel_BuiltIn_Print_Area_15_17">#REF!</definedName>
    <definedName name="Excel_BuiltIn_Print_Area_16">"#REF!"</definedName>
    <definedName name="Excel_BuiltIn_Print_Area_16_1">!#REF!</definedName>
    <definedName name="Excel_BuiltIn_Print_Area_16_1_1">#REF!</definedName>
    <definedName name="Excel_BuiltIn_Print_Area_17">!#REF!</definedName>
    <definedName name="Excel_BuiltIn_Print_Area_17_1">#REF!</definedName>
    <definedName name="Excel_BuiltIn_Print_Area_17_1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#REF!</definedName>
    <definedName name="Excel_BuiltIn_Print_Area_2_1">#REF!</definedName>
    <definedName name="Excel_BuiltIn_Print_Area_2_1_1">#REF!</definedName>
    <definedName name="Excel_BuiltIn_Print_Area_21" localSheetId="1">'[28]15'!#REF!</definedName>
    <definedName name="Excel_BuiltIn_Print_Area_21">#REF!</definedName>
    <definedName name="Excel_BuiltIn_Print_Area_22">#REF!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6">!#REF!</definedName>
    <definedName name="Excel_BuiltIn_Print_Area_30">"#REF!"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6">#REF!</definedName>
    <definedName name="Excel_BuiltIn_Print_Area_4_1_17">#REF!</definedName>
    <definedName name="Excel_BuiltIn_Print_Area_5_1">#REF!</definedName>
    <definedName name="Excel_BuiltIn_Print_Area_5_1_20">!#REF!</definedName>
    <definedName name="Excel_BuiltIn_Print_Area_6">!#REF!</definedName>
    <definedName name="Excel_BuiltIn_Print_Area_6_1">#REF!</definedName>
    <definedName name="Excel_BuiltIn_Print_Area_66">#REF!</definedName>
    <definedName name="Excel_BuiltIn_Print_Area_68">#REF!</definedName>
    <definedName name="Excel_BuiltIn_Print_Area_7">!#REF!</definedName>
    <definedName name="Excel_BuiltIn_Print_Area_7_1">#REF!</definedName>
    <definedName name="Excel_BuiltIn_Print_Area_7_1_1">#REF!</definedName>
    <definedName name="Excel_BuiltIn_Print_Area_8">!#REF!</definedName>
    <definedName name="Excel_BuiltIn_Print_Area_8_1">#REF!</definedName>
    <definedName name="Excel_BuiltIn_Print_Area_8_1_1">!#REF!</definedName>
    <definedName name="Excel_BuiltIn_Print_Area_9">!#REF!</definedName>
    <definedName name="Excel_BuiltIn_Print_Area_9_1">#REF!</definedName>
    <definedName name="Excel_BuiltIn_Print_Area_9_16">#REF!</definedName>
    <definedName name="Excel_BuiltIn_Print_Area_9_17">#REF!</definedName>
    <definedName name="Excel_BuiltIn_Print_Titles">!#REF!</definedName>
    <definedName name="Excel_BuiltIn_Print_Titles_1">NA()</definedName>
    <definedName name="Excel_BuiltIn_Print_Titles_10">!#REF!</definedName>
    <definedName name="Excel_BuiltIn_Print_Titles_11">(#REF!,#REF!)</definedName>
    <definedName name="Excel_BuiltIn_Print_Titles_11_1">#REF!</definedName>
    <definedName name="Excel_BuiltIn_Print_Titles_13">!#REF!</definedName>
    <definedName name="Excel_BuiltIn_Print_Titles_14">NA()</definedName>
    <definedName name="Excel_BuiltIn_Print_Titles_15">#REF!</definedName>
    <definedName name="Excel_BuiltIn_Print_Titles_15_1">#REF!</definedName>
    <definedName name="Excel_BuiltIn_Print_Titles_15_16">#REF!</definedName>
    <definedName name="Excel_BuiltIn_Print_Titles_15_17">#REF!</definedName>
    <definedName name="Excel_BuiltIn_Print_Titles_15_9">#REF!</definedName>
    <definedName name="Excel_BuiltIn_Print_Titles_17">!#REF!</definedName>
    <definedName name="Excel_BuiltIn_Print_Titles_18">!#REF!</definedName>
    <definedName name="Excel_BuiltIn_Print_Titles_18_1">#REF!</definedName>
    <definedName name="Excel_BuiltIn_Print_Titles_2">#REF!</definedName>
    <definedName name="Excel_BuiltIn_Print_Titles_2_1">(#REF!,#REF!)</definedName>
    <definedName name="Excel_BuiltIn_Print_Titles_2_1_1">(#REF!,#REF!)</definedName>
    <definedName name="Excel_BuiltIn_Print_Titles_2_1_1_1">(#REF!,#REF!)</definedName>
    <definedName name="Excel_BuiltIn_Print_Titles_20_1" localSheetId="1">('[28]14'!$A:$I,'[28]14'!#REF!)</definedName>
    <definedName name="Excel_BuiltIn_Print_Titles_20_1">(#REF!,#REF!)</definedName>
    <definedName name="Excel_BuiltIn_Print_Titles_3">(#REF!,#REF!)</definedName>
    <definedName name="Excel_BuiltIn_Print_Titles_3_1">(#REF!,#REF!)</definedName>
    <definedName name="Excel_BuiltIn_Print_Titles_3_1_1">(#REF!,#REF!)</definedName>
    <definedName name="Excel_BuiltIn_Print_Titles_3_1_1_1">(#REF!,#REF!)</definedName>
    <definedName name="Excel_BuiltIn_Print_Titles_3_1_1_1_1">(#REF!,#REF!)</definedName>
    <definedName name="Excel_BuiltIn_Print_Titles_3_1_1_1_1_1">(#REF!,#REF!)</definedName>
    <definedName name="Excel_BuiltIn_Print_Titles_3_1_6">(!#REF!,!#REF!)</definedName>
    <definedName name="Excel_BuiltIn_Print_Titles_4">#REF!</definedName>
    <definedName name="Excel_BuiltIn_Print_Titles_4_1">#REF!</definedName>
    <definedName name="Excel_BuiltIn_Print_Titles_5_1">(#REF!,#REF!)</definedName>
    <definedName name="Excel_BuiltIn_Print_Titles_6">(#REF!,#REF!)</definedName>
    <definedName name="Excel_BuiltIn_Print_Titles_6_1">(#REF!,#REF!)</definedName>
    <definedName name="Excel_BuiltIn_Print_Titles_66">#REF!</definedName>
    <definedName name="Excel_BuiltIn_Print_Titles_7">#REF!</definedName>
    <definedName name="Excel_BuiltIn_Print_Titles_7_1">(#REF!,#REF!)</definedName>
    <definedName name="Excel_BuiltIn_Print_Titles_8">!#REF!</definedName>
    <definedName name="Excel_BuiltIn_Print_Titles_8_1">#REF!</definedName>
    <definedName name="Excel_BuiltIn_Print_Titles_8_17">!#REF!</definedName>
    <definedName name="Excel_BuiltIn_Print_Titles_9">!#REF!</definedName>
    <definedName name="Excel_BuiltIn_Print_Titles_9_1">#REF!</definedName>
    <definedName name="Excel_BuiltIn_Print_Titles_9_16">#REF!</definedName>
    <definedName name="Excel_BuiltIn_Print_Titles_9_17">!#REF!</definedName>
    <definedName name="excf">#REF!</definedName>
    <definedName name="EXCVN">!#REF!</definedName>
    <definedName name="EXCVN_1">"#REF!"</definedName>
    <definedName name="EXCVN_12">"$#REF!.#REF!#REF!"</definedName>
    <definedName name="EXIST" localSheetId="2">City&amp;" "&amp;State</definedName>
    <definedName name="EXIST" localSheetId="1">City&amp;" "&amp;State</definedName>
    <definedName name="EXIST" localSheetId="9">City&amp;" "&amp;State</definedName>
    <definedName name="EXIST">City&amp;" "&amp;State</definedName>
    <definedName name="existingtcs">#REF!</definedName>
    <definedName name="EXIT">!#REF!</definedName>
    <definedName name="exp.joint12">!#REF!</definedName>
    <definedName name="exp.joint20">!#REF!</definedName>
    <definedName name="exp.joints">#REF!</definedName>
    <definedName name="EXP.JTS">#REF!</definedName>
    <definedName name="expansionjoints">!#REF!</definedName>
    <definedName name="expenjnt12nh">!#REF!</definedName>
    <definedName name="expjoint">#REF!</definedName>
    <definedName name="expnjnt12">#REF!</definedName>
    <definedName name="expnjnt12c">!#REF!</definedName>
    <definedName name="expnjnt12nh">!#REF!</definedName>
    <definedName name="expnjnt20">#REF!</definedName>
    <definedName name="expnjnt20.150mmdm">#REF!</definedName>
    <definedName name="expnjnt20nh">!#REF!</definedName>
    <definedName name="expnjntbitu">!#REF!</definedName>
    <definedName name="expnjntbitu12">!#REF!</definedName>
    <definedName name="expnjntbitu20">!#REF!</definedName>
    <definedName name="expnjntbitu20pcc">#REF!</definedName>
    <definedName name="expnjntbitu5pcc">#REF!</definedName>
    <definedName name="expnjntbitupcc">#REF!</definedName>
    <definedName name="exst">#REF!</definedName>
    <definedName name="EXTERNL_PLASTER">!#REF!</definedName>
    <definedName name="EXTERNL_PLASTER_1">"#REF!"</definedName>
    <definedName name="EXTERNL_PLASTER_12">"$#REF!.#REF!#REF!"</definedName>
    <definedName name="Extra_Pay">#REF!</definedName>
    <definedName name="Extra_Widening" localSheetId="1">[29]Tables!$D$3:$F$13</definedName>
    <definedName name="Extra_Widening">#REF!</definedName>
    <definedName name="_xlnm.Extract">!#REF!</definedName>
    <definedName name="Extras">!#REF!</definedName>
    <definedName name="exvnroadway">!#REF!</definedName>
    <definedName name="EY5Y">#REF!</definedName>
    <definedName name="eyrlp">#REF!</definedName>
    <definedName name="f">!#REF!</definedName>
    <definedName name="F___0">!#REF!</definedName>
    <definedName name="f_CON">!#REF!</definedName>
    <definedName name="fa">35.31*15</definedName>
    <definedName name="FabricatedTMT">#REF!</definedName>
    <definedName name="facia">!#REF!</definedName>
    <definedName name="facia_1">"#REF!"</definedName>
    <definedName name="facia_12">"$#REF!.#REF!#REF!"</definedName>
    <definedName name="facia_14">#REF!</definedName>
    <definedName name="facia_15">#REF!</definedName>
    <definedName name="facia_16">#REF!</definedName>
    <definedName name="facia_17">#REF!</definedName>
    <definedName name="faciastone">#REF!</definedName>
    <definedName name="facom">#REF!</definedName>
    <definedName name="fafur">#REF!</definedName>
    <definedName name="FALGBRK">!#REF!</definedName>
    <definedName name="faltu">!#REF!</definedName>
    <definedName name="faltu1">!#REF!</definedName>
    <definedName name="faofeq">#REF!</definedName>
    <definedName name="faplm">#REF!</definedName>
    <definedName name="fapms">#REF!</definedName>
    <definedName name="faveh">#REF!</definedName>
    <definedName name="Fax">!#REF!</definedName>
    <definedName name="FB">!#REF!</definedName>
    <definedName name="fbdjh">#REF!</definedName>
    <definedName name="fc">#REF!</definedName>
    <definedName name="fc_">#REF!</definedName>
    <definedName name="fc_diff">#REF!</definedName>
    <definedName name="fchk" localSheetId="2" hidden="1">{#N/A,#N/A,TRUE,"Front";#N/A,#N/A,TRUE,"Simple Letter";#N/A,#N/A,TRUE,"Inside";#N/A,#N/A,TRUE,"Contents";#N/A,#N/A,TRUE,"Basis";#N/A,#N/A,TRUE,"Inclusions";#N/A,#N/A,TRUE,"Exclusions";#N/A,#N/A,TRUE,"Areas";#N/A,#N/A,TRUE,"Summary";#N/A,#N/A,TRUE,"Detail"}</definedName>
    <definedName name="fchk" localSheetId="1" hidden="1">{#N/A,#N/A,TRUE,"Front";#N/A,#N/A,TRUE,"Simple Letter";#N/A,#N/A,TRUE,"Inside";#N/A,#N/A,TRUE,"Contents";#N/A,#N/A,TRUE,"Basis";#N/A,#N/A,TRUE,"Inclusions";#N/A,#N/A,TRUE,"Exclusions";#N/A,#N/A,TRUE,"Areas";#N/A,#N/A,TRUE,"Summary";#N/A,#N/A,TRUE,"Detail"}</definedName>
    <definedName name="fchk" localSheetId="9" hidden="1">{#N/A,#N/A,TRUE,"Front";#N/A,#N/A,TRUE,"Simple Letter";#N/A,#N/A,TRUE,"Inside";#N/A,#N/A,TRUE,"Contents";#N/A,#N/A,TRUE,"Basis";#N/A,#N/A,TRUE,"Inclusions";#N/A,#N/A,TRUE,"Exclusions";#N/A,#N/A,TRUE,"Areas";#N/A,#N/A,TRUE,"Summary";#N/A,#N/A,TRUE,"Detail"}</definedName>
    <definedName name="fchk" hidden="1">{#N/A,#N/A,TRUE,"Front";#N/A,#N/A,TRUE,"Simple Letter";#N/A,#N/A,TRUE,"Inside";#N/A,#N/A,TRUE,"Contents";#N/A,#N/A,TRUE,"Basis";#N/A,#N/A,TRUE,"Inclusions";#N/A,#N/A,TRUE,"Exclusions";#N/A,#N/A,TRUE,"Areas";#N/A,#N/A,TRUE,"Summary";#N/A,#N/A,TRUE,"Detail"}</definedName>
    <definedName name="fck">!#REF!</definedName>
    <definedName name="fck_fdn" localSheetId="1">[30]Input!$Z$9</definedName>
    <definedName name="fck_fdn">#REF!</definedName>
    <definedName name="FCode" hidden="1">#REF!</definedName>
    <definedName name="fcompany">#REF!</definedName>
    <definedName name="FCON">!#REF!</definedName>
    <definedName name="fct">#REF!</definedName>
    <definedName name="FCTcurex">!#REF!</definedName>
    <definedName name="Fcu">#REF!</definedName>
    <definedName name="fculim">#REF!</definedName>
    <definedName name="fd">#REF!</definedName>
    <definedName name="fdate">#REF!</definedName>
    <definedName name="fdevise">#REF!</definedName>
    <definedName name="fdf">#REF!</definedName>
    <definedName name="fdgd" localSheetId="2" hidden="1">{#N/A,#N/A,TRUE,"Front";#N/A,#N/A,TRUE,"Simple Letter";#N/A,#N/A,TRUE,"Inside";#N/A,#N/A,TRUE,"Contents";#N/A,#N/A,TRUE,"Basis";#N/A,#N/A,TRUE,"Inclusions";#N/A,#N/A,TRUE,"Exclusions";#N/A,#N/A,TRUE,"Areas";#N/A,#N/A,TRUE,"Summary";#N/A,#N/A,TRUE,"Detail"}</definedName>
    <definedName name="fdgd" localSheetId="1" hidden="1">{#N/A,#N/A,TRUE,"Front";#N/A,#N/A,TRUE,"Simple Letter";#N/A,#N/A,TRUE,"Inside";#N/A,#N/A,TRUE,"Contents";#N/A,#N/A,TRUE,"Basis";#N/A,#N/A,TRUE,"Inclusions";#N/A,#N/A,TRUE,"Exclusions";#N/A,#N/A,TRUE,"Areas";#N/A,#N/A,TRUE,"Summary";#N/A,#N/A,TRUE,"Detail"}</definedName>
    <definedName name="fdgd" localSheetId="9" hidden="1">{#N/A,#N/A,TRUE,"Front";#N/A,#N/A,TRUE,"Simple Letter";#N/A,#N/A,TRUE,"Inside";#N/A,#N/A,TRUE,"Contents";#N/A,#N/A,TRUE,"Basis";#N/A,#N/A,TRUE,"Inclusions";#N/A,#N/A,TRUE,"Exclusions";#N/A,#N/A,TRUE,"Areas";#N/A,#N/A,TRUE,"Summary";#N/A,#N/A,TRUE,"Detail"}</definedName>
    <definedName name="fdgd" hidden="1">{#N/A,#N/A,TRUE,"Front";#N/A,#N/A,TRUE,"Simple Letter";#N/A,#N/A,TRUE,"Inside";#N/A,#N/A,TRUE,"Contents";#N/A,#N/A,TRUE,"Basis";#N/A,#N/A,TRUE,"Inclusions";#N/A,#N/A,TRUE,"Exclusions";#N/A,#N/A,TRUE,"Areas";#N/A,#N/A,TRUE,"Summary";#N/A,#N/A,TRUE,"Detail"}</definedName>
    <definedName name="fdgdr" localSheetId="2" hidden="1">{#N/A,#N/A,TRUE,"Front";#N/A,#N/A,TRUE,"Simple Letter";#N/A,#N/A,TRUE,"Inside";#N/A,#N/A,TRUE,"Contents";#N/A,#N/A,TRUE,"Basis";#N/A,#N/A,TRUE,"Inclusions";#N/A,#N/A,TRUE,"Exclusions";#N/A,#N/A,TRUE,"Areas";#N/A,#N/A,TRUE,"Summary";#N/A,#N/A,TRUE,"Detail"}</definedName>
    <definedName name="fdgdr" localSheetId="1" hidden="1">{#N/A,#N/A,TRUE,"Front";#N/A,#N/A,TRUE,"Simple Letter";#N/A,#N/A,TRUE,"Inside";#N/A,#N/A,TRUE,"Contents";#N/A,#N/A,TRUE,"Basis";#N/A,#N/A,TRUE,"Inclusions";#N/A,#N/A,TRUE,"Exclusions";#N/A,#N/A,TRUE,"Areas";#N/A,#N/A,TRUE,"Summary";#N/A,#N/A,TRUE,"Detail"}</definedName>
    <definedName name="fdgdr" localSheetId="9" hidden="1">{#N/A,#N/A,TRUE,"Front";#N/A,#N/A,TRUE,"Simple Letter";#N/A,#N/A,TRUE,"Inside";#N/A,#N/A,TRUE,"Contents";#N/A,#N/A,TRUE,"Basis";#N/A,#N/A,TRUE,"Inclusions";#N/A,#N/A,TRUE,"Exclusions";#N/A,#N/A,TRUE,"Areas";#N/A,#N/A,TRUE,"Summary";#N/A,#N/A,TRUE,"Detail"}</definedName>
    <definedName name="fdgdr" hidden="1">{#N/A,#N/A,TRUE,"Front";#N/A,#N/A,TRUE,"Simple Letter";#N/A,#N/A,TRUE,"Inside";#N/A,#N/A,TRUE,"Contents";#N/A,#N/A,TRUE,"Basis";#N/A,#N/A,TRUE,"Inclusions";#N/A,#N/A,TRUE,"Exclusions";#N/A,#N/A,TRUE,"Areas";#N/A,#N/A,TRUE,"Summary";#N/A,#N/A,TRUE,"Detail"}</definedName>
    <definedName name="fdl">#REF!</definedName>
    <definedName name="fdmfdf">!#REF!</definedName>
    <definedName name="fdmfdf_17">!#REF!</definedName>
    <definedName name="fdmfdf_7">!#REF!</definedName>
    <definedName name="fdmfdf_7_17">!#REF!</definedName>
    <definedName name="fdmfdf_8">!#REF!</definedName>
    <definedName name="fdmfdf_8_17">!#REF!</definedName>
    <definedName name="fdmfdf_9">!#REF!</definedName>
    <definedName name="fdmfdf_9_17">!#REF!</definedName>
    <definedName name="fdsdf">#REF!</definedName>
    <definedName name="fdsfs">#REF!</definedName>
    <definedName name="fdsfsd">#REF!</definedName>
    <definedName name="fdsyhgfd">#REF!</definedName>
    <definedName name="fe">#REF!</definedName>
    <definedName name="feb_qty_rev_3">!#REF!</definedName>
    <definedName name="feb_rev4_qty">!#REF!</definedName>
    <definedName name="FEC">#REF!</definedName>
    <definedName name="fef">!#REF!</definedName>
    <definedName name="fefe">#REF!</definedName>
    <definedName name="FELOADER">"$#REF!.$N$28"</definedName>
    <definedName name="FELOADER_1">"#REF!"</definedName>
    <definedName name="FELOADER_24">NA()</definedName>
    <definedName name="FELOADER_7">NA()</definedName>
    <definedName name="FELOADER_8">"#REF!"</definedName>
    <definedName name="fep">#REF!</definedName>
    <definedName name="ff">#REF!</definedName>
    <definedName name="FF_17">!#REF!</definedName>
    <definedName name="FF_7">!#REF!</definedName>
    <definedName name="FF_7_17">!#REF!</definedName>
    <definedName name="FF_8">!#REF!</definedName>
    <definedName name="FF_8_17">!#REF!</definedName>
    <definedName name="FF_9">!#REF!</definedName>
    <definedName name="FF_9_17">!#REF!</definedName>
    <definedName name="fff" localSheetId="2" hidden="1">{"'Sheet2'!$J$118:$J$123","'Sheet2'!$J$133"}</definedName>
    <definedName name="fff" localSheetId="1" hidden="1">{"'Sheet2'!$J$118:$J$123","'Sheet2'!$J$133"}</definedName>
    <definedName name="fff" localSheetId="9" hidden="1">{"'Sheet2'!$J$118:$J$123","'Sheet2'!$J$133"}</definedName>
    <definedName name="fff" hidden="1">{"'Sheet2'!$J$118:$J$123","'Sheet2'!$J$133"}</definedName>
    <definedName name="fffffff">#REF!</definedName>
    <definedName name="FFSD">!#REF!</definedName>
    <definedName name="FFWW" localSheetId="2" hidden="1">{#N/A,#N/A,TRUE,"Front";#N/A,#N/A,TRUE,"Simple Letter";#N/A,#N/A,TRUE,"Inside";#N/A,#N/A,TRUE,"Contents";#N/A,#N/A,TRUE,"Basis";#N/A,#N/A,TRUE,"Inclusions";#N/A,#N/A,TRUE,"Exclusions";#N/A,#N/A,TRUE,"Areas";#N/A,#N/A,TRUE,"Summary";#N/A,#N/A,TRUE,"Detail"}</definedName>
    <definedName name="FFWW" localSheetId="1" hidden="1">{#N/A,#N/A,TRUE,"Front";#N/A,#N/A,TRUE,"Simple Letter";#N/A,#N/A,TRUE,"Inside";#N/A,#N/A,TRUE,"Contents";#N/A,#N/A,TRUE,"Basis";#N/A,#N/A,TRUE,"Inclusions";#N/A,#N/A,TRUE,"Exclusions";#N/A,#N/A,TRUE,"Areas";#N/A,#N/A,TRUE,"Summary";#N/A,#N/A,TRUE,"Detail"}</definedName>
    <definedName name="FFWW" localSheetId="9" hidden="1">{#N/A,#N/A,TRUE,"Front";#N/A,#N/A,TRUE,"Simple Letter";#N/A,#N/A,TRUE,"Inside";#N/A,#N/A,TRUE,"Contents";#N/A,#N/A,TRUE,"Basis";#N/A,#N/A,TRUE,"Inclusions";#N/A,#N/A,TRUE,"Exclusions";#N/A,#N/A,TRUE,"Areas";#N/A,#N/A,TRUE,"Summary";#N/A,#N/A,TRUE,"Detail"}</definedName>
    <definedName name="FFWW" hidden="1">{#N/A,#N/A,TRUE,"Front";#N/A,#N/A,TRUE,"Simple Letter";#N/A,#N/A,TRUE,"Inside";#N/A,#N/A,TRUE,"Contents";#N/A,#N/A,TRUE,"Basis";#N/A,#N/A,TRUE,"Inclusions";#N/A,#N/A,TRUE,"Exclusions";#N/A,#N/A,TRUE,"Areas";#N/A,#N/A,TRUE,"Summary";#N/A,#N/A,TRUE,"Detail"}</definedName>
    <definedName name="fg" localSheetId="2">City&amp;" "&amp;State</definedName>
    <definedName name="fg" localSheetId="1">City&amp;" "&amp;State</definedName>
    <definedName name="fg" localSheetId="9">City&amp;" "&amp;State</definedName>
    <definedName name="fg">City&amp;" "&amp;State</definedName>
    <definedName name="FG_17">!#REF!</definedName>
    <definedName name="fgf">!#REF!</definedName>
    <definedName name="fgfg" localSheetId="2" hidden="1">{#N/A,#N/A,TRUE,"Front";#N/A,#N/A,TRUE,"Simple Letter";#N/A,#N/A,TRUE,"Inside";#N/A,#N/A,TRUE,"Contents";#N/A,#N/A,TRUE,"Basis";#N/A,#N/A,TRUE,"Inclusions";#N/A,#N/A,TRUE,"Exclusions";#N/A,#N/A,TRUE,"Areas";#N/A,#N/A,TRUE,"Summary";#N/A,#N/A,TRUE,"Detail"}</definedName>
    <definedName name="fgfg" localSheetId="1" hidden="1">{#N/A,#N/A,TRUE,"Front";#N/A,#N/A,TRUE,"Simple Letter";#N/A,#N/A,TRUE,"Inside";#N/A,#N/A,TRUE,"Contents";#N/A,#N/A,TRUE,"Basis";#N/A,#N/A,TRUE,"Inclusions";#N/A,#N/A,TRUE,"Exclusions";#N/A,#N/A,TRUE,"Areas";#N/A,#N/A,TRUE,"Summary";#N/A,#N/A,TRUE,"Detail"}</definedName>
    <definedName name="fgfg" localSheetId="9" hidden="1">{#N/A,#N/A,TRUE,"Front";#N/A,#N/A,TRUE,"Simple Letter";#N/A,#N/A,TRUE,"Inside";#N/A,#N/A,TRUE,"Contents";#N/A,#N/A,TRUE,"Basis";#N/A,#N/A,TRUE,"Inclusions";#N/A,#N/A,TRUE,"Exclusions";#N/A,#N/A,TRUE,"Areas";#N/A,#N/A,TRUE,"Summary";#N/A,#N/A,TRUE,"Detail"}</definedName>
    <definedName name="fgfg" hidden="1">{#N/A,#N/A,TRUE,"Front";#N/A,#N/A,TRUE,"Simple Letter";#N/A,#N/A,TRUE,"Inside";#N/A,#N/A,TRUE,"Contents";#N/A,#N/A,TRUE,"Basis";#N/A,#N/A,TRUE,"Inclusions";#N/A,#N/A,TRUE,"Exclusions";#N/A,#N/A,TRUE,"Areas";#N/A,#N/A,TRUE,"Summary";#N/A,#N/A,TRUE,"Detail"}</definedName>
    <definedName name="FGFGFG">#REF!</definedName>
    <definedName name="fgfghh" localSheetId="2" hidden="1">{#N/A,#N/A,TRUE,"Front";#N/A,#N/A,TRUE,"Simple Letter";#N/A,#N/A,TRUE,"Inside";#N/A,#N/A,TRUE,"Contents";#N/A,#N/A,TRUE,"Basis";#N/A,#N/A,TRUE,"Inclusions";#N/A,#N/A,TRUE,"Exclusions";#N/A,#N/A,TRUE,"Areas";#N/A,#N/A,TRUE,"Summary";#N/A,#N/A,TRUE,"Detail"}</definedName>
    <definedName name="fgfghh" localSheetId="1" hidden="1">{#N/A,#N/A,TRUE,"Front";#N/A,#N/A,TRUE,"Simple Letter";#N/A,#N/A,TRUE,"Inside";#N/A,#N/A,TRUE,"Contents";#N/A,#N/A,TRUE,"Basis";#N/A,#N/A,TRUE,"Inclusions";#N/A,#N/A,TRUE,"Exclusions";#N/A,#N/A,TRUE,"Areas";#N/A,#N/A,TRUE,"Summary";#N/A,#N/A,TRUE,"Detail"}</definedName>
    <definedName name="fgfghh" localSheetId="9" hidden="1">{#N/A,#N/A,TRUE,"Front";#N/A,#N/A,TRUE,"Simple Letter";#N/A,#N/A,TRUE,"Inside";#N/A,#N/A,TRUE,"Contents";#N/A,#N/A,TRUE,"Basis";#N/A,#N/A,TRUE,"Inclusions";#N/A,#N/A,TRUE,"Exclusions";#N/A,#N/A,TRUE,"Areas";#N/A,#N/A,TRUE,"Summary";#N/A,#N/A,TRUE,"Detail"}</definedName>
    <definedName name="fgfghh" hidden="1">{#N/A,#N/A,TRUE,"Front";#N/A,#N/A,TRUE,"Simple Letter";#N/A,#N/A,TRUE,"Inside";#N/A,#N/A,TRUE,"Contents";#N/A,#N/A,TRUE,"Basis";#N/A,#N/A,TRUE,"Inclusions";#N/A,#N/A,TRUE,"Exclusions";#N/A,#N/A,TRUE,"Areas";#N/A,#N/A,TRUE,"Summary";#N/A,#N/A,TRUE,"Detail"}</definedName>
    <definedName name="fgg" localSheetId="2">City&amp;" "&amp;State</definedName>
    <definedName name="fgg" localSheetId="1">City&amp;" "&amp;State</definedName>
    <definedName name="fgg" localSheetId="9">City&amp;" "&amp;State</definedName>
    <definedName name="fgg">City&amp;" "&amp;State</definedName>
    <definedName name="fgsf">!#REF!</definedName>
    <definedName name="Fh">!#REF!</definedName>
    <definedName name="FHM">!#REF!</definedName>
    <definedName name="fhsdsdhwf">#REF!</definedName>
    <definedName name="Fhwl">!#REF!</definedName>
    <definedName name="fiberboard">!#REF!</definedName>
    <definedName name="fiberboard_1">"#REF!"</definedName>
    <definedName name="fiberboard_12">"$#REF!.#REF!#REF!"</definedName>
    <definedName name="fiberboard_14">#REF!</definedName>
    <definedName name="fiberboard_15">#REF!</definedName>
    <definedName name="fiberboard_16">#REF!</definedName>
    <definedName name="fiberboard_17">#REF!</definedName>
    <definedName name="fiberboard_7">"#REF!"</definedName>
    <definedName name="fiberboard_8">"#REF!"</definedName>
    <definedName name="fiberboard12">#REF!</definedName>
    <definedName name="fiberboard20">!#REF!</definedName>
    <definedName name="fiberboard20_1">"#REF!"</definedName>
    <definedName name="fiberboard20_12">"$#REF!.#REF!#REF!"</definedName>
    <definedName name="fiberboard20_14">#REF!</definedName>
    <definedName name="fiberboard20_15">#REF!</definedName>
    <definedName name="fiberboard20_16">#REF!</definedName>
    <definedName name="fiberboard20_17">#REF!</definedName>
    <definedName name="fiberboard20_7">"#REF!"</definedName>
    <definedName name="fiberboard20_8">"#REF!"</definedName>
    <definedName name="fiberboard5">!#REF!</definedName>
    <definedName name="fiberboard5_1">"#REF!"</definedName>
    <definedName name="fiberboard5_12">"$#REF!.#REF!#REF!"</definedName>
    <definedName name="fiberboard5_14">#REF!</definedName>
    <definedName name="fiberboard5_15">#REF!</definedName>
    <definedName name="fiberboard5_16">#REF!</definedName>
    <definedName name="fiberboard5_17">#REF!</definedName>
    <definedName name="fibreboard12">!#REF!</definedName>
    <definedName name="fibreboard12_1">"#REF!"</definedName>
    <definedName name="fibreboard12_12">"$#REF!.#REF!#REF!"</definedName>
    <definedName name="fibreboard12_14">#REF!</definedName>
    <definedName name="fibreboard12_15">#REF!</definedName>
    <definedName name="fibreboard12_16">#REF!</definedName>
    <definedName name="fibreboard12_17">#REF!</definedName>
    <definedName name="fibreboard18">#REF!</definedName>
    <definedName name="FICP">!#REF!</definedName>
    <definedName name="fifthkilostone">!#REF!</definedName>
    <definedName name="filler">#REF!</definedName>
    <definedName name="filtbehind">!#REF!</definedName>
    <definedName name="filter">!#REF!</definedName>
    <definedName name="Filter_Pitch_SCL">!#REF!</definedName>
    <definedName name="Filter_SLC">!#REF!</definedName>
    <definedName name="filterbeneathboulder">!#REF!</definedName>
    <definedName name="filterc">!#REF!</definedName>
    <definedName name="filtermaterial">!#REF!</definedName>
    <definedName name="filtermaterial_1">"#REF!"</definedName>
    <definedName name="filtermaterial_12">"$#REF!.#REF!#REF!"</definedName>
    <definedName name="filtermaterial_14">#REF!</definedName>
    <definedName name="filtermaterial_15">#REF!</definedName>
    <definedName name="filtermaterial_16">#REF!</definedName>
    <definedName name="filtermaterial_17">#REF!</definedName>
    <definedName name="filtermatlbridge">!#REF!</definedName>
    <definedName name="filtermedia">!#REF!</definedName>
    <definedName name="filtermediab">#REF!</definedName>
    <definedName name="filtermediabnh">!#REF!</definedName>
    <definedName name="filtermediacnh">!#REF!</definedName>
    <definedName name="filterpcc">#REF!</definedName>
    <definedName name="fin">#REF!</definedName>
    <definedName name="Final">!#REF!</definedName>
    <definedName name="Final_17">!#REF!</definedName>
    <definedName name="Final_7">!#REF!</definedName>
    <definedName name="Final_7_17">!#REF!</definedName>
    <definedName name="Final_8">!#REF!</definedName>
    <definedName name="Final_8_17">!#REF!</definedName>
    <definedName name="Final_9">!#REF!</definedName>
    <definedName name="Final_9_17">!#REF!</definedName>
    <definedName name="Final_amount">!#REF!</definedName>
    <definedName name="Final_amount_17">!#REF!</definedName>
    <definedName name="Final_amount_7">!#REF!</definedName>
    <definedName name="Final_amount_7_17">!#REF!</definedName>
    <definedName name="Final_amount_8">!#REF!</definedName>
    <definedName name="Final_amount_8_17">!#REF!</definedName>
    <definedName name="Final_amount_9">!#REF!</definedName>
    <definedName name="Final_amount_9_17">!#REF!</definedName>
    <definedName name="Final_FF_E">!#REF!</definedName>
    <definedName name="final_report">!#REF!</definedName>
    <definedName name="final_report1">!#REF!</definedName>
    <definedName name="finalre">!#REF!</definedName>
    <definedName name="Financial">#REF!</definedName>
    <definedName name="FINE">#REF!</definedName>
    <definedName name="finesand">!#REF!</definedName>
    <definedName name="fiogjhiktjh">!#REF!</definedName>
    <definedName name="FIRE">#REF!</definedName>
    <definedName name="firsttar1">#REF!</definedName>
    <definedName name="FIT">!#REF!</definedName>
    <definedName name="FIT___0">!#REF!</definedName>
    <definedName name="FIT___13">!#REF!</definedName>
    <definedName name="FITH">!#REF!</definedName>
    <definedName name="fitter">!#REF!</definedName>
    <definedName name="fitter_1">"#REF!"</definedName>
    <definedName name="fitter_12">"$#REF!.#REF!#REF!"</definedName>
    <definedName name="fitter_14">#REF!</definedName>
    <definedName name="fitter_15">#REF!</definedName>
    <definedName name="fitter_16">#REF!</definedName>
    <definedName name="fitter_17">#REF!</definedName>
    <definedName name="fixed_asset">#REF!</definedName>
    <definedName name="fixtar1">#REF!</definedName>
    <definedName name="FL">!#REF!</definedName>
    <definedName name="FLAGGING">!#REF!</definedName>
    <definedName name="FLAGGING_1">"#REF!"</definedName>
    <definedName name="FLAGGING_12">"$#REF!.#REF!#REF!"</definedName>
    <definedName name="flatstone">#REF!</definedName>
    <definedName name="flatstoneapron">!#REF!</definedName>
    <definedName name="flatstoneflooring">!#REF!</definedName>
    <definedName name="Floor">#REF!</definedName>
    <definedName name="FLOORING">!#REF!</definedName>
    <definedName name="FLOORING_1">"#REF!"</definedName>
    <definedName name="FLOORING_12">"$#REF!.#REF!#REF!"</definedName>
    <definedName name="Flooring_17">#REF!</definedName>
    <definedName name="Flooring_7">#REF!</definedName>
    <definedName name="Flooring_7_17">#REF!</definedName>
    <definedName name="Flooring_8">#REF!</definedName>
    <definedName name="Flooring_8_17">#REF!</definedName>
    <definedName name="Flooring_9">#REF!</definedName>
    <definedName name="Flooring_9_17">#REF!</definedName>
    <definedName name="flooringm10">!#REF!</definedName>
    <definedName name="flooringm15">!#REF!</definedName>
    <definedName name="FLUSH_DOORS">!#REF!</definedName>
    <definedName name="FLUSH_DOORS_1">"#REF!"</definedName>
    <definedName name="FLUSH_DOORS_12">"$#REF!.#REF!#REF!"</definedName>
    <definedName name="FLYOVER_ROB">#REF!</definedName>
    <definedName name="fm">!#REF!</definedName>
    <definedName name="fm_1">"#REF!"</definedName>
    <definedName name="fm_12">"$#REF!.#REF!#REF!"</definedName>
    <definedName name="fm_14">#REF!</definedName>
    <definedName name="fm_15">#REF!</definedName>
    <definedName name="fm_16">#REF!</definedName>
    <definedName name="fm_17">#REF!</definedName>
    <definedName name="FMAZ">!#REF!</definedName>
    <definedName name="fme">!#REF!</definedName>
    <definedName name="fmn">!#REF!</definedName>
    <definedName name="fmw">!#REF!</definedName>
    <definedName name="fndsf">!#REF!</definedName>
    <definedName name="fndsf_17">!#REF!</definedName>
    <definedName name="fndsf_7">!#REF!</definedName>
    <definedName name="fndsf_7_17">!#REF!</definedName>
    <definedName name="fndsf_8">!#REF!</definedName>
    <definedName name="fndsf_8_17">!#REF!</definedName>
    <definedName name="fndsf_9">!#REF!</definedName>
    <definedName name="fndsf_9_17">!#REF!</definedName>
    <definedName name="fo">!#REF!</definedName>
    <definedName name="FO_249_2.2">#REF!</definedName>
    <definedName name="Foot_App_Area">!#REF!</definedName>
    <definedName name="Foot_Len_App">!#REF!</definedName>
    <definedName name="Foot_Len_Junc">!#REF!</definedName>
    <definedName name="footing">#REF!</definedName>
    <definedName name="Footings">#REF!</definedName>
    <definedName name="FORCE">!#REF!</definedName>
    <definedName name="FORM5" localSheetId="1">[12]FORM5!$B$10:$R$10</definedName>
    <definedName name="FORM5">#REF!</definedName>
    <definedName name="format">#REF!</definedName>
    <definedName name="Formation_Level">!#REF!</definedName>
    <definedName name="formlvl">#REF!</definedName>
    <definedName name="formu">!#REF!</definedName>
    <definedName name="formwork">!#REF!</definedName>
    <definedName name="formwork_17">!#REF!</definedName>
    <definedName name="formwork_7">!#REF!</definedName>
    <definedName name="formwork_7_17">!#REF!</definedName>
    <definedName name="formwork_8">!#REF!</definedName>
    <definedName name="formwork_8_17">!#REF!</definedName>
    <definedName name="formwork_9">!#REF!</definedName>
    <definedName name="formwork_9_17">!#REF!</definedName>
    <definedName name="formworkl" localSheetId="2" hidden="1">{#N/A,#N/A,TRUE,"Front";#N/A,#N/A,TRUE,"Simple Letter";#N/A,#N/A,TRUE,"Inside";#N/A,#N/A,TRUE,"Contents";#N/A,#N/A,TRUE,"Basis";#N/A,#N/A,TRUE,"Inclusions";#N/A,#N/A,TRUE,"Exclusions";#N/A,#N/A,TRUE,"Areas";#N/A,#N/A,TRUE,"Summary";#N/A,#N/A,TRUE,"Detail"}</definedName>
    <definedName name="formworkl" localSheetId="1" hidden="1">{#N/A,#N/A,TRUE,"Front";#N/A,#N/A,TRUE,"Simple Letter";#N/A,#N/A,TRUE,"Inside";#N/A,#N/A,TRUE,"Contents";#N/A,#N/A,TRUE,"Basis";#N/A,#N/A,TRUE,"Inclusions";#N/A,#N/A,TRUE,"Exclusions";#N/A,#N/A,TRUE,"Areas";#N/A,#N/A,TRUE,"Summary";#N/A,#N/A,TRUE,"Detail"}</definedName>
    <definedName name="formworkl" localSheetId="9" hidden="1">{#N/A,#N/A,TRUE,"Front";#N/A,#N/A,TRUE,"Simple Letter";#N/A,#N/A,TRUE,"Inside";#N/A,#N/A,TRUE,"Contents";#N/A,#N/A,TRUE,"Basis";#N/A,#N/A,TRUE,"Inclusions";#N/A,#N/A,TRUE,"Exclusions";#N/A,#N/A,TRUE,"Areas";#N/A,#N/A,TRUE,"Summary";#N/A,#N/A,TRUE,"Detail"}</definedName>
    <definedName name="formworkl" hidden="1">{#N/A,#N/A,TRUE,"Front";#N/A,#N/A,TRUE,"Simple Letter";#N/A,#N/A,TRUE,"Inside";#N/A,#N/A,TRUE,"Contents";#N/A,#N/A,TRUE,"Basis";#N/A,#N/A,TRUE,"Inclusions";#N/A,#N/A,TRUE,"Exclusions";#N/A,#N/A,TRUE,"Areas";#N/A,#N/A,TRUE,"Summary";#N/A,#N/A,TRUE,"Detail"}</definedName>
    <definedName name="fos">!#REF!</definedName>
    <definedName name="fos_17">!#REF!</definedName>
    <definedName name="found_th">!#REF!</definedName>
    <definedName name="foundation">#REF!</definedName>
    <definedName name="Foundations">#REF!</definedName>
    <definedName name="fp">#REF!</definedName>
    <definedName name="Fpath_wid">!#REF!</definedName>
    <definedName name="fpllwt">!#REF!</definedName>
    <definedName name="fpllwt_17">!#REF!</definedName>
    <definedName name="fr">!#REF!</definedName>
    <definedName name="FRAME_DOOR">!#REF!</definedName>
    <definedName name="FRAME_DOOR_1">"#REF!"</definedName>
    <definedName name="FRAME_DOOR_12">"$#REF!.#REF!#REF!"</definedName>
    <definedName name="Freight_forwarding">#REF!</definedName>
    <definedName name="frgrr" localSheetId="2" hidden="1">{#N/A,#N/A,TRUE,"Front";#N/A,#N/A,TRUE,"Simple Letter";#N/A,#N/A,TRUE,"Inside";#N/A,#N/A,TRUE,"Contents";#N/A,#N/A,TRUE,"Basis";#N/A,#N/A,TRUE,"Inclusions";#N/A,#N/A,TRUE,"Exclusions";#N/A,#N/A,TRUE,"Areas";#N/A,#N/A,TRUE,"Summary";#N/A,#N/A,TRUE,"Detail"}</definedName>
    <definedName name="frgrr" localSheetId="1" hidden="1">{#N/A,#N/A,TRUE,"Front";#N/A,#N/A,TRUE,"Simple Letter";#N/A,#N/A,TRUE,"Inside";#N/A,#N/A,TRUE,"Contents";#N/A,#N/A,TRUE,"Basis";#N/A,#N/A,TRUE,"Inclusions";#N/A,#N/A,TRUE,"Exclusions";#N/A,#N/A,TRUE,"Areas";#N/A,#N/A,TRUE,"Summary";#N/A,#N/A,TRUE,"Detail"}</definedName>
    <definedName name="frgrr" localSheetId="9" hidden="1">{#N/A,#N/A,TRUE,"Front";#N/A,#N/A,TRUE,"Simple Letter";#N/A,#N/A,TRUE,"Inside";#N/A,#N/A,TRUE,"Contents";#N/A,#N/A,TRUE,"Basis";#N/A,#N/A,TRUE,"Inclusions";#N/A,#N/A,TRUE,"Exclusions";#N/A,#N/A,TRUE,"Areas";#N/A,#N/A,TRUE,"Summary";#N/A,#N/A,TRUE,"Detail"}</definedName>
    <definedName name="frgrr" hidden="1">{#N/A,#N/A,TRUE,"Front";#N/A,#N/A,TRUE,"Simple Letter";#N/A,#N/A,TRUE,"Inside";#N/A,#N/A,TRUE,"Contents";#N/A,#N/A,TRUE,"Basis";#N/A,#N/A,TRUE,"Inclusions";#N/A,#N/A,TRUE,"Exclusions";#N/A,#N/A,TRUE,"Areas";#N/A,#N/A,TRUE,"Summary";#N/A,#N/A,TRUE,"Detail"}</definedName>
    <definedName name="FRL">!#REF!</definedName>
    <definedName name="frlvclcw">#REF!</definedName>
    <definedName name="frlvclpr">#REF!</definedName>
    <definedName name="frlvl">#REF!</definedName>
    <definedName name="frlvl_17">#REF!</definedName>
    <definedName name="frncis">#REF!</definedName>
    <definedName name="FRT">#REF!</definedName>
    <definedName name="FS">!#REF!</definedName>
    <definedName name="fsaf">!#REF!</definedName>
    <definedName name="Fsc">!#REF!</definedName>
    <definedName name="FSD">#REF!</definedName>
    <definedName name="fsg">!#REF!</definedName>
    <definedName name="fss">#REF!</definedName>
    <definedName name="FSTEELbr">#REF!</definedName>
    <definedName name="fsz">!#REF!</definedName>
    <definedName name="fsz_17">!#REF!</definedName>
    <definedName name="fsz_7">!#REF!</definedName>
    <definedName name="fsz_7_17">!#REF!</definedName>
    <definedName name="fsz_8">!#REF!</definedName>
    <definedName name="fsz_8_17">!#REF!</definedName>
    <definedName name="fsz_9">!#REF!</definedName>
    <definedName name="fsz_9_17">!#REF!</definedName>
    <definedName name="ft">#REF!</definedName>
    <definedName name="Fuel_consumption">#REF!</definedName>
    <definedName name="Full_Print">#REF!</definedName>
    <definedName name="full1">#REF!</definedName>
    <definedName name="full10">#REF!</definedName>
    <definedName name="full11">#REF!</definedName>
    <definedName name="full2">#REF!</definedName>
    <definedName name="full3">#REF!</definedName>
    <definedName name="full4">#REF!</definedName>
    <definedName name="full5">#REF!</definedName>
    <definedName name="full6">#REF!</definedName>
    <definedName name="full7">#REF!</definedName>
    <definedName name="full8">#REF!</definedName>
    <definedName name="full9">#REF!</definedName>
    <definedName name="fulling" localSheetId="1" hidden="1">[31]Section_by_layers_old!$A$10:$A$29</definedName>
    <definedName name="fulling" hidden="1">#REF!</definedName>
    <definedName name="fullview">!#REF!</definedName>
    <definedName name="fusewire">!#REF!</definedName>
    <definedName name="fusewire_1">"#REF!"</definedName>
    <definedName name="fusewire_12">"$#REF!.#REF!#REF!"</definedName>
    <definedName name="fusewire_14">#REF!</definedName>
    <definedName name="fusewire_15">#REF!</definedName>
    <definedName name="fusewire_16">#REF!</definedName>
    <definedName name="fusewire_17">#REF!</definedName>
    <definedName name="fv">!#REF!</definedName>
    <definedName name="fw">12</definedName>
    <definedName name="fwe">#REF!</definedName>
    <definedName name="fwef">!#REF!</definedName>
    <definedName name="fym">!#REF!</definedName>
    <definedName name="fys">!#REF!</definedName>
    <definedName name="FZ">#REF!</definedName>
    <definedName name="G">!#REF!</definedName>
    <definedName name="G_ÿ_P_">#REF!</definedName>
    <definedName name="g1052.">!#REF!</definedName>
    <definedName name="g1052._1">"#REF!"</definedName>
    <definedName name="g1052._12">"$#REF!.#REF!#REF!"</definedName>
    <definedName name="g922.">!#REF!</definedName>
    <definedName name="g922._1">"#REF!"</definedName>
    <definedName name="g922._12">"$#REF!.#REF!#REF!"</definedName>
    <definedName name="ga">#REF!</definedName>
    <definedName name="gabianmatress230pcc">#REF!</definedName>
    <definedName name="gabianmattresspcc">#REF!</definedName>
    <definedName name="gabianwallpcc">#REF!</definedName>
    <definedName name="gabionmatres170bridge">!#REF!</definedName>
    <definedName name="gabionmatres170slope">!#REF!</definedName>
    <definedName name="gabionmatres230bridge">!#REF!</definedName>
    <definedName name="gabionwallsbridge">!#REF!</definedName>
    <definedName name="Gairatganj">#REF!</definedName>
    <definedName name="gama">!#REF!</definedName>
    <definedName name="gamah">!#REF!</definedName>
    <definedName name="gamma">!#REF!</definedName>
    <definedName name="GANESH">#REF!</definedName>
    <definedName name="Garhakala">#REF!</definedName>
    <definedName name="gasfdgagd">!#REF!</definedName>
    <definedName name="gb">#REF!</definedName>
    <definedName name="Gbp">#REF!</definedName>
    <definedName name="gd">#REF!</definedName>
    <definedName name="gdfg">#REF!</definedName>
    <definedName name="gdgdg">#REF!</definedName>
    <definedName name="GDGSDGG">!#REF!</definedName>
    <definedName name="gdry">!#REF!</definedName>
    <definedName name="gefg">#REF!</definedName>
    <definedName name="gelatine">!#REF!</definedName>
    <definedName name="gelatine_1">"#REF!"</definedName>
    <definedName name="gelatine_12">"$#REF!.#REF!#REF!"</definedName>
    <definedName name="gelatine_14">#REF!</definedName>
    <definedName name="gelatine_15">#REF!</definedName>
    <definedName name="gelatine_16">#REF!</definedName>
    <definedName name="gelatine_17">#REF!</definedName>
    <definedName name="gelatine_7">"#REF!"</definedName>
    <definedName name="gelatine_8">"#REF!"</definedName>
    <definedName name="GEN">#REF!</definedName>
    <definedName name="GenPave">!#REF!</definedName>
    <definedName name="GenSet125">NA()</definedName>
    <definedName name="geo">#REF!</definedName>
    <definedName name="geofabric">!#REF!</definedName>
    <definedName name="geofabric_1">"#REF!"</definedName>
    <definedName name="geofabric_12">"$#REF!.#REF!#REF!"</definedName>
    <definedName name="geofabric_14">#REF!</definedName>
    <definedName name="geofabric_15">#REF!</definedName>
    <definedName name="geofabric_16">#REF!</definedName>
    <definedName name="geofabric_17">#REF!</definedName>
    <definedName name="geofabric_7">"#REF!"</definedName>
    <definedName name="geofabric_8">"#REF!"</definedName>
    <definedName name="geogrid">!#REF!</definedName>
    <definedName name="geotexapron">!#REF!</definedName>
    <definedName name="geotexfloor">!#REF!</definedName>
    <definedName name="geotexpcc">#REF!</definedName>
    <definedName name="geotexslope">!#REF!</definedName>
    <definedName name="Gera">#REF!</definedName>
    <definedName name="gera1">#REF!</definedName>
    <definedName name="gf">#REF!</definedName>
    <definedName name="gfgh">#REF!</definedName>
    <definedName name="gfjf">!#REF!</definedName>
    <definedName name="gfkk">!#REF!</definedName>
    <definedName name="gg">#REF!</definedName>
    <definedName name="ggfg" localSheetId="1">'[32](31)'!#REF!</definedName>
    <definedName name="ggfg">#REF!</definedName>
    <definedName name="ggg">!#REF!</definedName>
    <definedName name="ggsjgdslffdm">#N/A</definedName>
    <definedName name="gh" localSheetId="2">City&amp;" "&amp;State</definedName>
    <definedName name="gh" localSheetId="1">City&amp;" "&amp;State</definedName>
    <definedName name="gh" localSheetId="9">City&amp;" "&amp;State</definedName>
    <definedName name="gh">City&amp;" "&amp;State</definedName>
    <definedName name="GHFGHHF" localSheetId="2" hidden="1">{#N/A,#N/A,TRUE,"Front";#N/A,#N/A,TRUE,"Simple Letter";#N/A,#N/A,TRUE,"Inside";#N/A,#N/A,TRUE,"Contents";#N/A,#N/A,TRUE,"Basis";#N/A,#N/A,TRUE,"Inclusions";#N/A,#N/A,TRUE,"Exclusions";#N/A,#N/A,TRUE,"Areas";#N/A,#N/A,TRUE,"Summary";#N/A,#N/A,TRUE,"Detail"}</definedName>
    <definedName name="GHFGHHF" localSheetId="1" hidden="1">{#N/A,#N/A,TRUE,"Front";#N/A,#N/A,TRUE,"Simple Letter";#N/A,#N/A,TRUE,"Inside";#N/A,#N/A,TRUE,"Contents";#N/A,#N/A,TRUE,"Basis";#N/A,#N/A,TRUE,"Inclusions";#N/A,#N/A,TRUE,"Exclusions";#N/A,#N/A,TRUE,"Areas";#N/A,#N/A,TRUE,"Summary";#N/A,#N/A,TRUE,"Detail"}</definedName>
    <definedName name="GHFGHHF" localSheetId="9" hidden="1">{#N/A,#N/A,TRUE,"Front";#N/A,#N/A,TRUE,"Simple Letter";#N/A,#N/A,TRUE,"Inside";#N/A,#N/A,TRUE,"Contents";#N/A,#N/A,TRUE,"Basis";#N/A,#N/A,TRUE,"Inclusions";#N/A,#N/A,TRUE,"Exclusions";#N/A,#N/A,TRUE,"Areas";#N/A,#N/A,TRUE,"Summary";#N/A,#N/A,TRUE,"Detail"}</definedName>
    <definedName name="GHFGHHF" hidden="1">{#N/A,#N/A,TRUE,"Front";#N/A,#N/A,TRUE,"Simple Letter";#N/A,#N/A,TRUE,"Inside";#N/A,#N/A,TRUE,"Contents";#N/A,#N/A,TRUE,"Basis";#N/A,#N/A,TRUE,"Inclusions";#N/A,#N/A,TRUE,"Exclusions";#N/A,#N/A,TRUE,"Areas";#N/A,#N/A,TRUE,"Summary";#N/A,#N/A,TRUE,"Detail"}</definedName>
    <definedName name="ghk" localSheetId="2">City&amp;" "&amp;State</definedName>
    <definedName name="ghk" localSheetId="1">City&amp;" "&amp;State</definedName>
    <definedName name="ghk" localSheetId="9">City&amp;" "&amp;State</definedName>
    <definedName name="ghk">City&amp;" "&amp;State</definedName>
    <definedName name="ghnjgf" localSheetId="2" hidden="1">{#N/A,#N/A,TRUE,"Front";#N/A,#N/A,TRUE,"Simple Letter";#N/A,#N/A,TRUE,"Inside";#N/A,#N/A,TRUE,"Contents";#N/A,#N/A,TRUE,"Basis";#N/A,#N/A,TRUE,"Inclusions";#N/A,#N/A,TRUE,"Exclusions";#N/A,#N/A,TRUE,"Areas";#N/A,#N/A,TRUE,"Summary";#N/A,#N/A,TRUE,"Detail"}</definedName>
    <definedName name="ghnjgf" localSheetId="1" hidden="1">{#N/A,#N/A,TRUE,"Front";#N/A,#N/A,TRUE,"Simple Letter";#N/A,#N/A,TRUE,"Inside";#N/A,#N/A,TRUE,"Contents";#N/A,#N/A,TRUE,"Basis";#N/A,#N/A,TRUE,"Inclusions";#N/A,#N/A,TRUE,"Exclusions";#N/A,#N/A,TRUE,"Areas";#N/A,#N/A,TRUE,"Summary";#N/A,#N/A,TRUE,"Detail"}</definedName>
    <definedName name="ghnjgf" localSheetId="9" hidden="1">{#N/A,#N/A,TRUE,"Front";#N/A,#N/A,TRUE,"Simple Letter";#N/A,#N/A,TRUE,"Inside";#N/A,#N/A,TRUE,"Contents";#N/A,#N/A,TRUE,"Basis";#N/A,#N/A,TRUE,"Inclusions";#N/A,#N/A,TRUE,"Exclusions";#N/A,#N/A,TRUE,"Areas";#N/A,#N/A,TRUE,"Summary";#N/A,#N/A,TRUE,"Detail"}</definedName>
    <definedName name="ghnjgf" hidden="1">{#N/A,#N/A,TRUE,"Front";#N/A,#N/A,TRUE,"Simple Letter";#N/A,#N/A,TRUE,"Inside";#N/A,#N/A,TRUE,"Contents";#N/A,#N/A,TRUE,"Basis";#N/A,#N/A,TRUE,"Inclusions";#N/A,#N/A,TRUE,"Exclusions";#N/A,#N/A,TRUE,"Areas";#N/A,#N/A,TRUE,"Summary";#N/A,#N/A,TRUE,"Detail"}</definedName>
    <definedName name="gird_depth">!#REF!</definedName>
    <definedName name="GIRDERWT">!#REF!</definedName>
    <definedName name="GJMHM" localSheetId="2" hidden="1">{#N/A,#N/A,TRUE,"Front";#N/A,#N/A,TRUE,"Simple Letter";#N/A,#N/A,TRUE,"Inside";#N/A,#N/A,TRUE,"Contents";#N/A,#N/A,TRUE,"Basis";#N/A,#N/A,TRUE,"Inclusions";#N/A,#N/A,TRUE,"Exclusions";#N/A,#N/A,TRUE,"Areas";#N/A,#N/A,TRUE,"Summary";#N/A,#N/A,TRUE,"Detail"}</definedName>
    <definedName name="GJMHM" localSheetId="1" hidden="1">{#N/A,#N/A,TRUE,"Front";#N/A,#N/A,TRUE,"Simple Letter";#N/A,#N/A,TRUE,"Inside";#N/A,#N/A,TRUE,"Contents";#N/A,#N/A,TRUE,"Basis";#N/A,#N/A,TRUE,"Inclusions";#N/A,#N/A,TRUE,"Exclusions";#N/A,#N/A,TRUE,"Areas";#N/A,#N/A,TRUE,"Summary";#N/A,#N/A,TRUE,"Detail"}</definedName>
    <definedName name="GJMHM" localSheetId="9" hidden="1">{#N/A,#N/A,TRUE,"Front";#N/A,#N/A,TRUE,"Simple Letter";#N/A,#N/A,TRUE,"Inside";#N/A,#N/A,TRUE,"Contents";#N/A,#N/A,TRUE,"Basis";#N/A,#N/A,TRUE,"Inclusions";#N/A,#N/A,TRUE,"Exclusions";#N/A,#N/A,TRUE,"Areas";#N/A,#N/A,TRUE,"Summary";#N/A,#N/A,TRUE,"Detail"}</definedName>
    <definedName name="GJMHM" hidden="1">{#N/A,#N/A,TRUE,"Front";#N/A,#N/A,TRUE,"Simple Letter";#N/A,#N/A,TRUE,"Inside";#N/A,#N/A,TRUE,"Contents";#N/A,#N/A,TRUE,"Basis";#N/A,#N/A,TRUE,"Inclusions";#N/A,#N/A,TRUE,"Exclusions";#N/A,#N/A,TRUE,"Areas";#N/A,#N/A,TRUE,"Summary";#N/A,#N/A,TRUE,"Detail"}</definedName>
    <definedName name="gl">#REF!</definedName>
    <definedName name="gr">#REF!</definedName>
    <definedName name="GRAD">!#REF!</definedName>
    <definedName name="Grade_seperator">!#REF!</definedName>
    <definedName name="grader">!#REF!</definedName>
    <definedName name="GRADER_1">"#REF!"</definedName>
    <definedName name="grader_14">#REF!</definedName>
    <definedName name="grader_15">#REF!</definedName>
    <definedName name="grader_16">#REF!</definedName>
    <definedName name="grader_17">#REF!</definedName>
    <definedName name="GRADER_24">NA()</definedName>
    <definedName name="GRADER_7">NA()</definedName>
    <definedName name="GRADER_8">"#REF!"</definedName>
    <definedName name="grand_summ">!#REF!</definedName>
    <definedName name="GrandBasic">!#REF!</definedName>
    <definedName name="GrandBasic_17">!#REF!</definedName>
    <definedName name="GrandBasic_7">!#REF!</definedName>
    <definedName name="GrandBasic_7_17">!#REF!</definedName>
    <definedName name="GrandBasic_8">!#REF!</definedName>
    <definedName name="GrandBasic_8_17">!#REF!</definedName>
    <definedName name="GrandBasic_9">!#REF!</definedName>
    <definedName name="GrandBasic_9_17">!#REF!</definedName>
    <definedName name="GRANIT_SKIRTING">!#REF!</definedName>
    <definedName name="GRANIT_SKIRTING_1">"#REF!"</definedName>
    <definedName name="GRANIT_SKIRTING_12">"$#REF!.#REF!#REF!"</definedName>
    <definedName name="GRANIT_SKIRTING_7">"#REF!"</definedName>
    <definedName name="GRANIT_SKIRTING_8">"#REF!"</definedName>
    <definedName name="granr.subbase">!#REF!</definedName>
    <definedName name="granular">!#REF!</definedName>
    <definedName name="granularbed">!#REF!</definedName>
    <definedName name="granularfillbridge">!#REF!</definedName>
    <definedName name="gravel">!#REF!</definedName>
    <definedName name="Gravel_1">"#REF!"</definedName>
    <definedName name="Gravel_24">NA()</definedName>
    <definedName name="Gravel_7">NA()</definedName>
    <definedName name="Gravel_8">"#REF!"</definedName>
    <definedName name="Gravel_incl_transport">NA()</definedName>
    <definedName name="Gravel_incl_transport_1">!#REF!</definedName>
    <definedName name="Gravel_incl_transport_12">NA()</definedName>
    <definedName name="Gravel_incl_transport_4">!#REF!</definedName>
    <definedName name="Gravel_incl_transport_5">!#REF!</definedName>
    <definedName name="Gravel_incl_transport_6">!#REF!</definedName>
    <definedName name="Gravel_incl_transport_7">NA()</definedName>
    <definedName name="Gravel_incl_transport_8">NA()</definedName>
    <definedName name="gravelfill">!#REF!</definedName>
    <definedName name="grbs">!#REF!</definedName>
    <definedName name="grconc">#REF!</definedName>
    <definedName name="grconc_17">#REF!</definedName>
    <definedName name="GRILLWORK">!#REF!</definedName>
    <definedName name="GRILLWORK_1">"#REF!"</definedName>
    <definedName name="GRILLWORK_12">"$#REF!.#REF!#REF!"</definedName>
    <definedName name="GRILLWORK_7">"#REF!"</definedName>
    <definedName name="GRILLWORK_8">"#REF!"</definedName>
    <definedName name="grit">#REF!</definedName>
    <definedName name="GRL">#REF!</definedName>
    <definedName name="grlvl">#REF!</definedName>
    <definedName name="GROOVES">!#REF!</definedName>
    <definedName name="GROOVES_1">"#REF!"</definedName>
    <definedName name="GROOVES_12">"$#REF!.#REF!#REF!"</definedName>
    <definedName name="GROOVES_7">"#REF!"</definedName>
    <definedName name="GROOVES_8">"#REF!"</definedName>
    <definedName name="GROSS">#REF!</definedName>
    <definedName name="group">#REF!</definedName>
    <definedName name="Group1">!#REF!</definedName>
    <definedName name="Group2">!#REF!</definedName>
    <definedName name="Group3">!#REF!</definedName>
    <definedName name="Group4">!#REF!</definedName>
    <definedName name="GROUT">#REF!</definedName>
    <definedName name="GroutedRiprap">!#REF!</definedName>
    <definedName name="gs">!#REF!</definedName>
    <definedName name="Gsat">#REF!</definedName>
    <definedName name="GSB">!#REF!</definedName>
    <definedName name="GSB_1">"#REF!"</definedName>
    <definedName name="GSB_10">#REF!</definedName>
    <definedName name="GSB_11">#REF!</definedName>
    <definedName name="GSB_12">#REF!</definedName>
    <definedName name="GSB_13">#REF!</definedName>
    <definedName name="GSB_14">#REF!</definedName>
    <definedName name="GSB_15">#REF!</definedName>
    <definedName name="GSB_16">#REF!</definedName>
    <definedName name="GSB_17">#REF!</definedName>
    <definedName name="GSB_2">#REF!</definedName>
    <definedName name="GSB_24">NA()</definedName>
    <definedName name="GSB_3">#REF!</definedName>
    <definedName name="GSB_4">#REF!</definedName>
    <definedName name="GSB_5">#REF!</definedName>
    <definedName name="GSB_6">#REF!</definedName>
    <definedName name="GSB_7">NA()</definedName>
    <definedName name="GSB_8">"#REF!"</definedName>
    <definedName name="GSB_9">#REF!</definedName>
    <definedName name="GSB_MCW">#REF!</definedName>
    <definedName name="GSB_PRO_RAJ">#REF!</definedName>
    <definedName name="GSB_R">#REF!</definedName>
    <definedName name="GSB_SR">#REF!</definedName>
    <definedName name="gsb1.17">#REF!</definedName>
    <definedName name="gsb1.18">#REF!</definedName>
    <definedName name="gsb1.19">#REF!</definedName>
    <definedName name="gsb1.2">#REF!</definedName>
    <definedName name="gsb1.20">#REF!</definedName>
    <definedName name="gsb1.7">#REF!</definedName>
    <definedName name="GSB1_App_area">!#REF!</definedName>
    <definedName name="GSB1_App_Thk">!#REF!</definedName>
    <definedName name="GSB1_App_Wid">!#REF!</definedName>
    <definedName name="GSB1_Area">!#REF!</definedName>
    <definedName name="GSB1_Thk">!#REF!</definedName>
    <definedName name="GSB1_Wid">!#REF!</definedName>
    <definedName name="gsb2.17">#REF!</definedName>
    <definedName name="gsb2.18">#REF!</definedName>
    <definedName name="gsb2.19">#REF!</definedName>
    <definedName name="gsb2.2">#REF!</definedName>
    <definedName name="gsb2.20">#REF!</definedName>
    <definedName name="gsb2.7">#REF!</definedName>
    <definedName name="GSB2_App_area">!#REF!</definedName>
    <definedName name="GSB2_App_thk">!#REF!</definedName>
    <definedName name="GSB2_App_Wid">!#REF!</definedName>
    <definedName name="GSB2_Area">!#REF!</definedName>
    <definedName name="GSB2_Thk">!#REF!</definedName>
    <definedName name="GSB2_Wid">!#REF!</definedName>
    <definedName name="gsb3.17">#REF!</definedName>
    <definedName name="gsb3.18">#REF!</definedName>
    <definedName name="gsb3.19">#REF!</definedName>
    <definedName name="gsb3.2">#REF!</definedName>
    <definedName name="gsb3.20">#REF!</definedName>
    <definedName name="gsb3.7">#REF!</definedName>
    <definedName name="gsb4.17">#REF!</definedName>
    <definedName name="gsb4.18">#REF!</definedName>
    <definedName name="gsb4.19">#REF!</definedName>
    <definedName name="gsb4.2">#REF!</definedName>
    <definedName name="gsb4.20">#REF!</definedName>
    <definedName name="gsb4.7">#REF!</definedName>
    <definedName name="gsbave">#REF!</definedName>
    <definedName name="GsbI">#REF!</definedName>
    <definedName name="GsbIII">#REF!</definedName>
    <definedName name="gsbmaterial" localSheetId="1">'[10]Master Sheet'!$M$136</definedName>
    <definedName name="gsbmaterial">#REF!</definedName>
    <definedName name="gsbnhwithlead">!#REF!</definedName>
    <definedName name="GSBP">!#REF!</definedName>
    <definedName name="gsbpcc">#REF!</definedName>
    <definedName name="GSBSR">#REF!</definedName>
    <definedName name="GSBSR_1">#REF!</definedName>
    <definedName name="GSBSR_4">#REF!</definedName>
    <definedName name="GSBSR_5">#REF!</definedName>
    <definedName name="GSBSR_6">#REF!</definedName>
    <definedName name="GSDFGFHGH">!#REF!</definedName>
    <definedName name="GSDGG">!#REF!</definedName>
    <definedName name="gsf">!#REF!</definedName>
    <definedName name="gsm">!#REF!</definedName>
    <definedName name="gspace">#REF!</definedName>
    <definedName name="gsub">!#REF!</definedName>
    <definedName name="gsub_17">!#REF!</definedName>
    <definedName name="gsub_7">!#REF!</definedName>
    <definedName name="gsub_7_17">!#REF!</definedName>
    <definedName name="gsub_8">!#REF!</definedName>
    <definedName name="gsub_8_17">!#REF!</definedName>
    <definedName name="gsub_9">!#REF!</definedName>
    <definedName name="gsub_9_17">!#REF!</definedName>
    <definedName name="GSubase">!#REF!</definedName>
    <definedName name="gthh" localSheetId="2" hidden="1">{#N/A,#N/A,TRUE,"Front";#N/A,#N/A,TRUE,"Simple Letter";#N/A,#N/A,TRUE,"Inside";#N/A,#N/A,TRUE,"Contents";#N/A,#N/A,TRUE,"Basis";#N/A,#N/A,TRUE,"Inclusions";#N/A,#N/A,TRUE,"Exclusions";#N/A,#N/A,TRUE,"Areas";#N/A,#N/A,TRUE,"Summary";#N/A,#N/A,TRUE,"Detail"}</definedName>
    <definedName name="gthh" localSheetId="1" hidden="1">{#N/A,#N/A,TRUE,"Front";#N/A,#N/A,TRUE,"Simple Letter";#N/A,#N/A,TRUE,"Inside";#N/A,#N/A,TRUE,"Contents";#N/A,#N/A,TRUE,"Basis";#N/A,#N/A,TRUE,"Inclusions";#N/A,#N/A,TRUE,"Exclusions";#N/A,#N/A,TRUE,"Areas";#N/A,#N/A,TRUE,"Summary";#N/A,#N/A,TRUE,"Detail"}</definedName>
    <definedName name="gthh" localSheetId="9" hidden="1">{#N/A,#N/A,TRUE,"Front";#N/A,#N/A,TRUE,"Simple Letter";#N/A,#N/A,TRUE,"Inside";#N/A,#N/A,TRUE,"Contents";#N/A,#N/A,TRUE,"Basis";#N/A,#N/A,TRUE,"Inclusions";#N/A,#N/A,TRUE,"Exclusions";#N/A,#N/A,TRUE,"Areas";#N/A,#N/A,TRUE,"Summary";#N/A,#N/A,TRUE,"Detail"}</definedName>
    <definedName name="gthh" hidden="1">{#N/A,#N/A,TRUE,"Front";#N/A,#N/A,TRUE,"Simple Letter";#N/A,#N/A,TRUE,"Inside";#N/A,#N/A,TRUE,"Contents";#N/A,#N/A,TRUE,"Basis";#N/A,#N/A,TRUE,"Inclusions";#N/A,#N/A,TRUE,"Exclusions";#N/A,#N/A,TRUE,"Areas";#N/A,#N/A,TRUE,"Summary";#N/A,#N/A,TRUE,"Detail"}</definedName>
    <definedName name="guard">!#REF!</definedName>
    <definedName name="guardpost.pcc">#REF!</definedName>
    <definedName name="guardpostrcc">!#REF!</definedName>
    <definedName name="guardstone">!#REF!</definedName>
    <definedName name="guardstonedism">#REF!</definedName>
    <definedName name="gunatit">#REF!</definedName>
    <definedName name="gunga">#REF!</definedName>
    <definedName name="gungakalara">#REF!</definedName>
    <definedName name="gvhg">#REF!</definedName>
    <definedName name="Gw">!#REF!</definedName>
    <definedName name="GWEEygera">!#REF!</definedName>
    <definedName name="gyt" localSheetId="2" hidden="1">{#N/A,#N/A,TRUE,"Front";#N/A,#N/A,TRUE,"Simple Letter";#N/A,#N/A,TRUE,"Inside";#N/A,#N/A,TRUE,"Contents";#N/A,#N/A,TRUE,"Basis";#N/A,#N/A,TRUE,"Inclusions";#N/A,#N/A,TRUE,"Exclusions";#N/A,#N/A,TRUE,"Areas";#N/A,#N/A,TRUE,"Summary";#N/A,#N/A,TRUE,"Detail"}</definedName>
    <definedName name="gyt" localSheetId="1" hidden="1">{#N/A,#N/A,TRUE,"Front";#N/A,#N/A,TRUE,"Simple Letter";#N/A,#N/A,TRUE,"Inside";#N/A,#N/A,TRUE,"Contents";#N/A,#N/A,TRUE,"Basis";#N/A,#N/A,TRUE,"Inclusions";#N/A,#N/A,TRUE,"Exclusions";#N/A,#N/A,TRUE,"Areas";#N/A,#N/A,TRUE,"Summary";#N/A,#N/A,TRUE,"Detail"}</definedName>
    <definedName name="gyt" localSheetId="9" hidden="1">{#N/A,#N/A,TRUE,"Front";#N/A,#N/A,TRUE,"Simple Letter";#N/A,#N/A,TRUE,"Inside";#N/A,#N/A,TRUE,"Contents";#N/A,#N/A,TRUE,"Basis";#N/A,#N/A,TRUE,"Inclusions";#N/A,#N/A,TRUE,"Exclusions";#N/A,#N/A,TRUE,"Areas";#N/A,#N/A,TRUE,"Summary";#N/A,#N/A,TRUE,"Detail"}</definedName>
    <definedName name="gyt" hidden="1">{#N/A,#N/A,TRUE,"Front";#N/A,#N/A,TRUE,"Simple Letter";#N/A,#N/A,TRUE,"Inside";#N/A,#N/A,TRUE,"Contents";#N/A,#N/A,TRUE,"Basis";#N/A,#N/A,TRUE,"Inclusions";#N/A,#N/A,TRUE,"Exclusions";#N/A,#N/A,TRUE,"Areas";#N/A,#N/A,TRUE,"Summary";#N/A,#N/A,TRUE,"Detail"}</definedName>
    <definedName name="H">!#REF!</definedName>
    <definedName name="H___0">!#REF!</definedName>
    <definedName name="H___13">!#REF!</definedName>
    <definedName name="h_1_plcap">#REF!</definedName>
    <definedName name="h_2_plcap">#REF!</definedName>
    <definedName name="H0">!#REF!</definedName>
    <definedName name="H0___0">!#REF!</definedName>
    <definedName name="H0___13">!#REF!</definedName>
    <definedName name="ha">#REF!</definedName>
    <definedName name="habitation" localSheetId="1">[12]Habitation!$B$6:$H$9</definedName>
    <definedName name="habitation">#REF!</definedName>
    <definedName name="hac">#REF!</definedName>
    <definedName name="haj">!#REF!</definedName>
    <definedName name="HAMM">!#REF!</definedName>
    <definedName name="Hammerman">!#REF!</definedName>
    <definedName name="Hammerman_1">"#REF!"</definedName>
    <definedName name="Hammerman_12">"$#REF!.#REF!#REF!"</definedName>
    <definedName name="Hammerman_14">#REF!</definedName>
    <definedName name="Hammerman_15">#REF!</definedName>
    <definedName name="Hammerman_16">#REF!</definedName>
    <definedName name="Hammerman_17">#REF!</definedName>
    <definedName name="Hanuman.Crush">!#REF!</definedName>
    <definedName name="HARD_EXCVN">!#REF!</definedName>
    <definedName name="HARD_EXCVN_1">"#REF!"</definedName>
    <definedName name="HARD_EXCVN_12">"$#REF!.#REF!#REF!"</definedName>
    <definedName name="HARDCRETE">!#REF!</definedName>
    <definedName name="HARDROCK_EXCVN">!#REF!</definedName>
    <definedName name="HARDROCK_EXCVN_1">"#REF!"</definedName>
    <definedName name="HARDROCK_EXCVN_12">"$#REF!.#REF!#REF!"</definedName>
    <definedName name="HARDSOIL_EXCVN">!#REF!</definedName>
    <definedName name="HARDSOIL_EXCVN_1">"#REF!"</definedName>
    <definedName name="HARDSOIL_EXCVN_12">"$#REF!.#REF!#REF!"</definedName>
    <definedName name="hardyg">#REF!</definedName>
    <definedName name="HARI">#REF!</definedName>
    <definedName name="harish">#REF!</definedName>
    <definedName name="HaulWMM">NA()</definedName>
    <definedName name="hb">#REF!</definedName>
    <definedName name="HBG41_12">NA()</definedName>
    <definedName name="HBG41_7">NA()</definedName>
    <definedName name="HBGDust">NA()</definedName>
    <definedName name="HBLACK">!#REF!</definedName>
    <definedName name="hbvjk">#REF!</definedName>
    <definedName name="HCAR">!#REF!</definedName>
    <definedName name="Hcbdw">#REF!</definedName>
    <definedName name="hcurb">#REF!</definedName>
    <definedName name="Hcw">#REF!</definedName>
    <definedName name="hd">!#REF!</definedName>
    <definedName name="hdgfjdhkh" localSheetId="2" hidden="1">{#N/A,#N/A,TRUE,"Front";#N/A,#N/A,TRUE,"Simple Letter";#N/A,#N/A,TRUE,"Inside";#N/A,#N/A,TRUE,"Contents";#N/A,#N/A,TRUE,"Basis";#N/A,#N/A,TRUE,"Inclusions";#N/A,#N/A,TRUE,"Exclusions";#N/A,#N/A,TRUE,"Areas";#N/A,#N/A,TRUE,"Summary";#N/A,#N/A,TRUE,"Detail"}</definedName>
    <definedName name="hdgfjdhkh" localSheetId="1" hidden="1">{#N/A,#N/A,TRUE,"Front";#N/A,#N/A,TRUE,"Simple Letter";#N/A,#N/A,TRUE,"Inside";#N/A,#N/A,TRUE,"Contents";#N/A,#N/A,TRUE,"Basis";#N/A,#N/A,TRUE,"Inclusions";#N/A,#N/A,TRUE,"Exclusions";#N/A,#N/A,TRUE,"Areas";#N/A,#N/A,TRUE,"Summary";#N/A,#N/A,TRUE,"Detail"}</definedName>
    <definedName name="hdgfjdhkh" localSheetId="9" hidden="1">{#N/A,#N/A,TRUE,"Front";#N/A,#N/A,TRUE,"Simple Letter";#N/A,#N/A,TRUE,"Inside";#N/A,#N/A,TRUE,"Contents";#N/A,#N/A,TRUE,"Basis";#N/A,#N/A,TRUE,"Inclusions";#N/A,#N/A,TRUE,"Exclusions";#N/A,#N/A,TRUE,"Areas";#N/A,#N/A,TRUE,"Summary";#N/A,#N/A,TRUE,"Detail"}</definedName>
    <definedName name="hdgfjdhkh" hidden="1">{#N/A,#N/A,TRUE,"Front";#N/A,#N/A,TRUE,"Simple Letter";#N/A,#N/A,TRUE,"Inside";#N/A,#N/A,TRUE,"Contents";#N/A,#N/A,TRUE,"Basis";#N/A,#N/A,TRUE,"Inclusions";#N/A,#N/A,TRUE,"Exclusions";#N/A,#N/A,TRUE,"Areas";#N/A,#N/A,TRUE,"Summary";#N/A,#N/A,TRUE,"Detail"}</definedName>
    <definedName name="hdirt">#REF!</definedName>
    <definedName name="HDPE">!#REF!</definedName>
    <definedName name="HDPE_1">"#REF!"</definedName>
    <definedName name="HDPE_12">"$#REF!.#REF!#REF!"</definedName>
    <definedName name="HDPE_7">"#REF!"</definedName>
    <definedName name="HDPE_8">"#REF!"</definedName>
    <definedName name="headblacksmith">!#REF!</definedName>
    <definedName name="headblacksmith_1">"#REF!"</definedName>
    <definedName name="headblacksmith_12">"$#REF!.#REF!#REF!"</definedName>
    <definedName name="headblacksmith_14">#REF!</definedName>
    <definedName name="headblacksmith_15">#REF!</definedName>
    <definedName name="headblacksmith_16">#REF!</definedName>
    <definedName name="headblacksmith_17">#REF!</definedName>
    <definedName name="headblacksmith_7">"#REF!"</definedName>
    <definedName name="headblacksmith_8">"#REF!"</definedName>
    <definedName name="HEADER">!#REF!</definedName>
    <definedName name="Header_Row">ROW(#REF!)</definedName>
    <definedName name="headmason">!#REF!</definedName>
    <definedName name="headmason_1">"#REF!"</definedName>
    <definedName name="headmason_12">"$#REF!.#REF!#REF!"</definedName>
    <definedName name="headmason_14">#REF!</definedName>
    <definedName name="headmason_15">#REF!</definedName>
    <definedName name="headmason_16">#REF!</definedName>
    <definedName name="headmason_17">#REF!</definedName>
    <definedName name="headmason_7">"#REF!"</definedName>
    <definedName name="headmason_8">"#REF!"</definedName>
    <definedName name="HeadWall">!#REF!</definedName>
    <definedName name="HeavyPave">!#REF!</definedName>
    <definedName name="hello">!#REF!</definedName>
    <definedName name="HessianCloth">!#REF!</definedName>
    <definedName name="hf">!#REF!</definedName>
    <definedName name="hfi">!#REF!</definedName>
    <definedName name="HFL">#REF!</definedName>
    <definedName name="hgr">!#REF!</definedName>
    <definedName name="hgsdvh">#REF!</definedName>
    <definedName name="HH">!#REF!</definedName>
    <definedName name="hh___0">!#REF!</definedName>
    <definedName name="hh___13">!#REF!</definedName>
    <definedName name="HHH">!#REF!</definedName>
    <definedName name="hhhh" localSheetId="1">'[5]8. ROB'!#REF!</definedName>
    <definedName name="hhhh">#REF!</definedName>
    <definedName name="Hhpc">#REF!</definedName>
    <definedName name="hhs">!#REF!</definedName>
    <definedName name="hi">#REF!</definedName>
    <definedName name="HiddenRows" hidden="1">#REF!</definedName>
    <definedName name="Hieght">!#REF!</definedName>
    <definedName name="HighSkilled">#REF!</definedName>
    <definedName name="HINDHUSTAN">!#REF!</definedName>
    <definedName name="HIns">#REF!</definedName>
    <definedName name="Hipc">#REF!</definedName>
    <definedName name="Hiway" localSheetId="1">[33]Voucher!$R$1</definedName>
    <definedName name="Hiway">#REF!</definedName>
    <definedName name="HJ">!#REF!</definedName>
    <definedName name="hjhgj">#REF!</definedName>
    <definedName name="hjhjjjk">#REF!</definedName>
    <definedName name="hjyyrt" localSheetId="2">City&amp;" "&amp;State</definedName>
    <definedName name="hjyyrt" localSheetId="1">City&amp;" "&amp;State</definedName>
    <definedName name="hjyyrt" localSheetId="9">City&amp;" "&amp;State</definedName>
    <definedName name="hjyyrt">City&amp;" "&amp;State</definedName>
    <definedName name="HK">!#REF!</definedName>
    <definedName name="hkerb">#REF!</definedName>
    <definedName name="Hlp">#REF!</definedName>
    <definedName name="HMAS">!#REF!</definedName>
    <definedName name="HMP">!#REF!</definedName>
    <definedName name="HMP_1">"#REF!"</definedName>
    <definedName name="HMP_24">NA()</definedName>
    <definedName name="HMP_7">NA()</definedName>
    <definedName name="hmplant">!#REF!</definedName>
    <definedName name="hmplant_1">"#REF!"</definedName>
    <definedName name="hmplant_12">"$#REF!.#REF!#REF!"</definedName>
    <definedName name="hmplant_14">#REF!</definedName>
    <definedName name="hmplant_15">#REF!</definedName>
    <definedName name="hmplant_16">#REF!</definedName>
    <definedName name="hmplant_17">#REF!</definedName>
    <definedName name="hmplant10">!#REF!</definedName>
    <definedName name="hmplant10_1">"#REF!"</definedName>
    <definedName name="hmplant10_12">"$#REF!.#REF!#REF!"</definedName>
    <definedName name="hmplant10_14">#REF!</definedName>
    <definedName name="hmplant10_15">#REF!</definedName>
    <definedName name="hmplant10_16">#REF!</definedName>
    <definedName name="hmplant10_17">#REF!</definedName>
    <definedName name="hmplant25t">#REF!</definedName>
    <definedName name="hmplant30">!#REF!</definedName>
    <definedName name="hmplant30_1">"#REF!"</definedName>
    <definedName name="hmplant30_12">"$#REF!.#REF!#REF!"</definedName>
    <definedName name="hmplant30_14">#REF!</definedName>
    <definedName name="hmplant30_15">#REF!</definedName>
    <definedName name="hmplant30_16">#REF!</definedName>
    <definedName name="hmplant30_17">#REF!</definedName>
    <definedName name="hmplant40t">#REF!</definedName>
    <definedName name="hmplant50t">#REF!</definedName>
    <definedName name="hmplant8t">#REF!</definedName>
    <definedName name="hn">#REF!</definedName>
    <definedName name="hna">#REF!</definedName>
    <definedName name="ho">!#REF!</definedName>
    <definedName name="ho___0">!#REF!</definedName>
    <definedName name="ho___13">!#REF!</definedName>
    <definedName name="hoi">#REF!</definedName>
    <definedName name="Home_ms">#REF!</definedName>
    <definedName name="home_ms2">!#REF!</definedName>
    <definedName name="horet">!#REF!</definedName>
    <definedName name="Hospitals">!#REF!</definedName>
    <definedName name="hotmixmidium">!#REF!</definedName>
    <definedName name="hotmixmidium_1">"#REF!"</definedName>
    <definedName name="hotmixmidium_12">"$#REF!.#REF!#REF!"</definedName>
    <definedName name="hotmixmidium_14">#REF!</definedName>
    <definedName name="hotmixmidium_15">#REF!</definedName>
    <definedName name="hotmixmidium_16">#REF!</definedName>
    <definedName name="hotmixmidium_17">#REF!</definedName>
    <definedName name="hotmixplant">!#REF!</definedName>
    <definedName name="hotmixplant_1">"#REF!"</definedName>
    <definedName name="hotmixplant_12">"$#REF!.#REF!#REF!"</definedName>
    <definedName name="hotmixplant_14">#REF!</definedName>
    <definedName name="hotmixplant_15">#REF!</definedName>
    <definedName name="hotmixplant_16">#REF!</definedName>
    <definedName name="hotmixplant_17">#REF!</definedName>
    <definedName name="hotmixplant_9">#REF!</definedName>
    <definedName name="hotmixsmall">!#REF!</definedName>
    <definedName name="hotmixsmall_1">"#REF!"</definedName>
    <definedName name="hotmixsmall_12">"$#REF!.#REF!#REF!"</definedName>
    <definedName name="hotmixsmall_14">#REF!</definedName>
    <definedName name="hotmixsmall_15">#REF!</definedName>
    <definedName name="hotmixsmall_16">#REF!</definedName>
    <definedName name="hotmixsmall_17">#REF!</definedName>
    <definedName name="Hp">!#REF!</definedName>
    <definedName name="HPC">#REF!</definedName>
    <definedName name="HPC_01" localSheetId="1">'[5]10.Minor Structure'!#REF!</definedName>
    <definedName name="HPC_01">#REF!</definedName>
    <definedName name="hpfinisher">#REF!</definedName>
    <definedName name="Hpilecap">#REF!</definedName>
    <definedName name="Hpipe1000">!#REF!</definedName>
    <definedName name="Hpipe1200">!#REF!</definedName>
    <definedName name="Hpipe600">!#REF!</definedName>
    <definedName name="Hpipe900">!#REF!</definedName>
    <definedName name="Hs">#REF!</definedName>
    <definedName name="hS___0">!#REF!</definedName>
    <definedName name="hS___13">!#REF!</definedName>
    <definedName name="Hs_atm">#REF!</definedName>
    <definedName name="Hsc">#REF!</definedName>
    <definedName name="HSD" localSheetId="1">'[10]Master Sheet'!$M$151</definedName>
    <definedName name="HSD">#REF!</definedName>
    <definedName name="hslab">!#REF!</definedName>
    <definedName name="HSPF">!#REF!</definedName>
    <definedName name="HSS">!#REF!</definedName>
    <definedName name="hsyd">!#REF!</definedName>
    <definedName name="HtEW">#REF!</definedName>
    <definedName name="HTL">!#REF!</definedName>
    <definedName name="HTML_CodePage" hidden="1">1252</definedName>
    <definedName name="HTML_Control" localSheetId="2" hidden="1">{"'Sheet1'!$A$4386:$N$4591"}</definedName>
    <definedName name="HTML_Control" localSheetId="1" hidden="1">{"'Sheet1'!$A$4386:$N$4591"}</definedName>
    <definedName name="HTML_Control" localSheetId="9" hidden="1">{"'Sheet1'!$A$4386:$N$4591"}</definedName>
    <definedName name="HTML_Control" hidden="1">{"'Sheet1'!$A$4386:$N$4591"}</definedName>
    <definedName name="HTML_Control_1" localSheetId="2">{"'Sheet1'!$A$4386:$N$4591"}</definedName>
    <definedName name="HTML_Control_1" localSheetId="1">{"'Sheet1'!$A$4386:$N$4591"}</definedName>
    <definedName name="HTML_Control_1" localSheetId="9">{"'Sheet1'!$A$4386:$N$4591"}</definedName>
    <definedName name="HTML_Control_1">{"'Sheet1'!$A$4386:$N$4591"}</definedName>
    <definedName name="HTML_Control_2" localSheetId="2">{"'Sheet1'!$A$4386:$N$4591"}</definedName>
    <definedName name="HTML_Control_2" localSheetId="1">{"'Sheet1'!$A$4386:$N$4591"}</definedName>
    <definedName name="HTML_Control_2" localSheetId="9">{"'Sheet1'!$A$4386:$N$4591"}</definedName>
    <definedName name="HTML_Control_2">{"'Sheet1'!$A$4386:$N$4591"}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TS">#REF!</definedName>
    <definedName name="Hu">!#REF!</definedName>
    <definedName name="Hu___0">!#REF!</definedName>
    <definedName name="Hu___13">!#REF!</definedName>
    <definedName name="HUME_PIPE_CULVERT">#REF!</definedName>
    <definedName name="hume3.450">!#REF!</definedName>
    <definedName name="hume3.600">!#REF!</definedName>
    <definedName name="hume3.750">!#REF!</definedName>
    <definedName name="hume4.1000">!#REF!</definedName>
    <definedName name="hume4.1200">!#REF!</definedName>
    <definedName name="hume4.900">!#REF!</definedName>
    <definedName name="humepipe">!#REF!</definedName>
    <definedName name="humepipe1000">!#REF!</definedName>
    <definedName name="humepipe1000_1">"#REF!"</definedName>
    <definedName name="humepipe1000_12">"$#REF!.#REF!#REF!"</definedName>
    <definedName name="humepipe1000_14">#REF!</definedName>
    <definedName name="humepipe1000_15">#REF!</definedName>
    <definedName name="humepipe1000_16">#REF!</definedName>
    <definedName name="humepipe1000_17">#REF!</definedName>
    <definedName name="humepipe1200">#REF!</definedName>
    <definedName name="Humepipe600">!#REF!</definedName>
    <definedName name="Humepipe600_1">"#REF!"</definedName>
    <definedName name="Humepipe600_12">"$#REF!.#REF!#REF!"</definedName>
    <definedName name="Humepipe600_14">#REF!</definedName>
    <definedName name="Humepipe600_15">#REF!</definedName>
    <definedName name="Humepipe600_16">#REF!</definedName>
    <definedName name="Humepipe600_17">#REF!</definedName>
    <definedName name="Humepipe600_7">"#REF!"</definedName>
    <definedName name="Humepipe600_8">"#REF!"</definedName>
    <definedName name="Humepipe900">!#REF!</definedName>
    <definedName name="Humepipe900_1">"#REF!"</definedName>
    <definedName name="Humepipe900_12">"$#REF!.#REF!#REF!"</definedName>
    <definedName name="Humepipe900_14">#REF!</definedName>
    <definedName name="Humepipe900_15">#REF!</definedName>
    <definedName name="Humepipe900_16">#REF!</definedName>
    <definedName name="Humepipe900_17">#REF!</definedName>
    <definedName name="Humepipe900_7">"#REF!"</definedName>
    <definedName name="Humepipe900_8">"#REF!"</definedName>
    <definedName name="humepipenp3">#REF!</definedName>
    <definedName name="HV">#REF!</definedName>
    <definedName name="hvacrates">!#REF!</definedName>
    <definedName name="Hw">!#REF!</definedName>
    <definedName name="Hw_atm">#REF!</definedName>
    <definedName name="hwc">!#REF!</definedName>
    <definedName name="HX">!#REF!</definedName>
    <definedName name="hxa">!#REF!</definedName>
    <definedName name="hxb">#REF!</definedName>
    <definedName name="hxc">!#REF!</definedName>
    <definedName name="hxd">!#REF!</definedName>
    <definedName name="hxi">#REF!</definedName>
    <definedName name="hy">!#REF!</definedName>
    <definedName name="HYSD">#REF!</definedName>
    <definedName name="hysd_1">"#REF!"</definedName>
    <definedName name="hysd_14">#REF!</definedName>
    <definedName name="hysd_15">#REF!</definedName>
    <definedName name="hysd_16">#REF!</definedName>
    <definedName name="hysd_17">#REF!</definedName>
    <definedName name="hysd_24">NA()</definedName>
    <definedName name="hysd_7">NA()</definedName>
    <definedName name="hysd_8">"#REF!"</definedName>
    <definedName name="HYSD_SLC">!#REF!</definedName>
    <definedName name="HYSD_Steel">#REF!</definedName>
    <definedName name="hysdbnh">!#REF!</definedName>
    <definedName name="hysdbridge">!#REF!</definedName>
    <definedName name="hysdcnh">!#REF!</definedName>
    <definedName name="hysdculvert">!#REF!</definedName>
    <definedName name="HYSDFAB">"$#REF!.$E$1389"</definedName>
    <definedName name="HYSDFAB_1">"#REF!"</definedName>
    <definedName name="HYSDFAB_24">NA()</definedName>
    <definedName name="HYSDFAB_7">NA()</definedName>
    <definedName name="HYSDFAB_8">"#REF!"</definedName>
    <definedName name="hysdpcc">#REF!</definedName>
    <definedName name="hysdqrate">!#REF!</definedName>
    <definedName name="i">!#REF!</definedName>
    <definedName name="I___0">!#REF!</definedName>
    <definedName name="I___13">!#REF!</definedName>
    <definedName name="IAM" localSheetId="2" hidden="1">{"'Sheet1'!$A$4386:$N$4591"}</definedName>
    <definedName name="IAM" localSheetId="1" hidden="1">{"'Sheet1'!$A$4386:$N$4591"}</definedName>
    <definedName name="IAM" localSheetId="9" hidden="1">{"'Sheet1'!$A$4386:$N$4591"}</definedName>
    <definedName name="IAM" hidden="1">{"'Sheet1'!$A$4386:$N$4591"}</definedName>
    <definedName name="Ib">!#REF!</definedName>
    <definedName name="ic">5%</definedName>
    <definedName name="IC4D" localSheetId="2">City&amp;" "&amp;State</definedName>
    <definedName name="IC4D" localSheetId="1">City&amp;" "&amp;State</definedName>
    <definedName name="IC4D" localSheetId="9">City&amp;" "&amp;State</definedName>
    <definedName name="IC4D">City&amp;" "&amp;State</definedName>
    <definedName name="idc" localSheetId="2" hidden="1">{#N/A,#N/A,TRUE,"Front";#N/A,#N/A,TRUE,"Simple Letter";#N/A,#N/A,TRUE,"Inside";#N/A,#N/A,TRUE,"Contents";#N/A,#N/A,TRUE,"Basis";#N/A,#N/A,TRUE,"Inclusions";#N/A,#N/A,TRUE,"Exclusions";#N/A,#N/A,TRUE,"Areas";#N/A,#N/A,TRUE,"Summary";#N/A,#N/A,TRUE,"Detail"}</definedName>
    <definedName name="idc" localSheetId="1" hidden="1">{#N/A,#N/A,TRUE,"Front";#N/A,#N/A,TRUE,"Simple Letter";#N/A,#N/A,TRUE,"Inside";#N/A,#N/A,TRUE,"Contents";#N/A,#N/A,TRUE,"Basis";#N/A,#N/A,TRUE,"Inclusions";#N/A,#N/A,TRUE,"Exclusions";#N/A,#N/A,TRUE,"Areas";#N/A,#N/A,TRUE,"Summary";#N/A,#N/A,TRUE,"Detail"}</definedName>
    <definedName name="idc" localSheetId="9" hidden="1">{#N/A,#N/A,TRUE,"Front";#N/A,#N/A,TRUE,"Simple Letter";#N/A,#N/A,TRUE,"Inside";#N/A,#N/A,TRUE,"Contents";#N/A,#N/A,TRUE,"Basis";#N/A,#N/A,TRUE,"Inclusions";#N/A,#N/A,TRUE,"Exclusions";#N/A,#N/A,TRUE,"Areas";#N/A,#N/A,TRUE,"Summary";#N/A,#N/A,TRUE,"Detail"}</definedName>
    <definedName name="idc" hidden="1">{#N/A,#N/A,TRUE,"Front";#N/A,#N/A,TRUE,"Simple Letter";#N/A,#N/A,TRUE,"Inside";#N/A,#N/A,TRUE,"Contents";#N/A,#N/A,TRUE,"Basis";#N/A,#N/A,TRUE,"Inclusions";#N/A,#N/A,TRUE,"Exclusions";#N/A,#N/A,TRUE,"Areas";#N/A,#N/A,TRUE,"Summary";#N/A,#N/A,TRUE,"Detail"}</definedName>
    <definedName name="idc_dom_paste2">#REF!</definedName>
    <definedName name="idc_dom_paste3">#REF!</definedName>
    <definedName name="idc_dom_pasted">#REF!</definedName>
    <definedName name="IDC_HO">#REF!</definedName>
    <definedName name="idc_paste">#REF!</definedName>
    <definedName name="idcgh" localSheetId="2">City&amp;" "&amp;State</definedName>
    <definedName name="idcgh" localSheetId="1">City&amp;" "&amp;State</definedName>
    <definedName name="idcgh" localSheetId="9">City&amp;" "&amp;State</definedName>
    <definedName name="idcgh">City&amp;" "&amp;State</definedName>
    <definedName name="idcghjj" localSheetId="2">City&amp;" "&amp;State</definedName>
    <definedName name="idcghjj" localSheetId="1">City&amp;" "&amp;State</definedName>
    <definedName name="idcghjj" localSheetId="9">City&amp;" "&amp;State</definedName>
    <definedName name="idcghjj">City&amp;" "&amp;State</definedName>
    <definedName name="IDCGK" localSheetId="2">City&amp;" "&amp;State</definedName>
    <definedName name="IDCGK" localSheetId="1">City&amp;" "&amp;State</definedName>
    <definedName name="IDCGK" localSheetId="9">City&amp;" "&amp;State</definedName>
    <definedName name="IDCGK">City&amp;" "&amp;State</definedName>
    <definedName name="idch" localSheetId="2">City&amp;" "&amp;State</definedName>
    <definedName name="idch" localSheetId="1">City&amp;" "&amp;State</definedName>
    <definedName name="idch" localSheetId="9">City&amp;" "&amp;State</definedName>
    <definedName name="idch">City&amp;" "&amp;State</definedName>
    <definedName name="idcjc" localSheetId="2">City&amp;" "&amp;State</definedName>
    <definedName name="idcjc" localSheetId="1">City&amp;" "&amp;State</definedName>
    <definedName name="idcjc" localSheetId="9">City&amp;" "&amp;State</definedName>
    <definedName name="idcjc">City&amp;" "&amp;State</definedName>
    <definedName name="idctb" localSheetId="2">City&amp;" "&amp;State</definedName>
    <definedName name="idctb" localSheetId="1">City&amp;" "&amp;State</definedName>
    <definedName name="idctb" localSheetId="9">City&amp;" "&amp;State</definedName>
    <definedName name="idctb">City&amp;" "&amp;State</definedName>
    <definedName name="idctb1" localSheetId="2">City&amp;" "&amp;State</definedName>
    <definedName name="idctb1" localSheetId="1">City&amp;" "&amp;State</definedName>
    <definedName name="idctb1" localSheetId="9">City&amp;" "&amp;State</definedName>
    <definedName name="idctb1">City&amp;" "&amp;State</definedName>
    <definedName name="IDGK" localSheetId="2">City&amp;" "&amp;State</definedName>
    <definedName name="IDGK" localSheetId="1">City&amp;" "&amp;State</definedName>
    <definedName name="IDGK" localSheetId="9">City&amp;" "&amp;State</definedName>
    <definedName name="IDGK">City&amp;" "&amp;State</definedName>
    <definedName name="iedc">#REF!</definedName>
    <definedName name="If">!#REF!</definedName>
    <definedName name="if_10060">!#REF!</definedName>
    <definedName name="if_13518">!#REF!</definedName>
    <definedName name="if_24">!#REF!</definedName>
    <definedName name="Ifac1">!#REF!</definedName>
    <definedName name="Ifac2">!#REF!</definedName>
    <definedName name="ifcreep">!#REF!</definedName>
    <definedName name="ifeloss">!#REF!</definedName>
    <definedName name="ifrelax">!#REF!</definedName>
    <definedName name="ifshr">!#REF!</definedName>
    <definedName name="Ig">!#REF!</definedName>
    <definedName name="Ig___0">!#REF!</definedName>
    <definedName name="Ig___13">!#REF!</definedName>
    <definedName name="igd">!#REF!</definedName>
    <definedName name="Igx">#REF!</definedName>
    <definedName name="Igy">#REF!</definedName>
    <definedName name="II" localSheetId="1">'[34]FRL-OGL'!$AH$10267:$AK$10277</definedName>
    <definedName name="II">#REF!</definedName>
    <definedName name="III" localSheetId="1">'[34]FRL-OGL'!$AM$10267:$AP$10277</definedName>
    <definedName name="III">#REF!</definedName>
    <definedName name="iiii">#REF!</definedName>
    <definedName name="Ik">!#REF!</definedName>
    <definedName name="impca">!#REF!</definedName>
    <definedName name="impcr">!#REF!</definedName>
    <definedName name="impma">!#REF!</definedName>
    <definedName name="impmr">!#REF!</definedName>
    <definedName name="import_1_24">!#REF!</definedName>
    <definedName name="import_1_24_17">!#REF!</definedName>
    <definedName name="import_2_24">!#REF!</definedName>
    <definedName name="import_2_24_17">!#REF!</definedName>
    <definedName name="inAst1">!#REF!</definedName>
    <definedName name="inAst2">!#REF!</definedName>
    <definedName name="inAst3">!#REF!</definedName>
    <definedName name="inAst4">!#REF!</definedName>
    <definedName name="incgl">!#REF!</definedName>
    <definedName name="income">!#REF!</definedName>
    <definedName name="Index">!#REF!</definedName>
    <definedName name="Index_17">!#REF!</definedName>
    <definedName name="Index_7">!#REF!</definedName>
    <definedName name="Index_7_17">!#REF!</definedName>
    <definedName name="Index_8">!#REF!</definedName>
    <definedName name="Index_8_17">!#REF!</definedName>
    <definedName name="Index_9">!#REF!</definedName>
    <definedName name="Index_9_17">!#REF!</definedName>
    <definedName name="indf">#REF!</definedName>
    <definedName name="inexudl">!#REF!</definedName>
    <definedName name="Inflation">!#REF!</definedName>
    <definedName name="INFRASTRUCTURE_ENTRY">#REF!</definedName>
    <definedName name="inmaxm1">!#REF!</definedName>
    <definedName name="inmaxm2">!#REF!</definedName>
    <definedName name="inmaxm3">!#REF!</definedName>
    <definedName name="inmaxm4">!#REF!</definedName>
    <definedName name="InpuRate" localSheetId="1">[35]Material!$D$65</definedName>
    <definedName name="InpuRate">#REF!</definedName>
    <definedName name="insertplate_and_exp_joint">!#REF!</definedName>
    <definedName name="insf3">#REF!</definedName>
    <definedName name="instf">#REF!</definedName>
    <definedName name="INSTRUCT">!#REF!</definedName>
    <definedName name="INSURANCE">!#REF!</definedName>
    <definedName name="INSURANCE_17">!#REF!</definedName>
    <definedName name="INSURANCE_7">!#REF!</definedName>
    <definedName name="INSURANCE_7_17">!#REF!</definedName>
    <definedName name="INSURANCE_8">!#REF!</definedName>
    <definedName name="INSURANCE_8_17">!#REF!</definedName>
    <definedName name="INSURANCE_9">!#REF!</definedName>
    <definedName name="INSURANCE_9_17">!#REF!</definedName>
    <definedName name="Int">#REF!</definedName>
    <definedName name="Int_Finalpay">!#REF!</definedName>
    <definedName name="Int_Finalpay_17">!#REF!</definedName>
    <definedName name="Int_IntPay">!#REF!</definedName>
    <definedName name="Int_IntPay_17">!#REF!</definedName>
    <definedName name="Int_MM_MA">!#REF!</definedName>
    <definedName name="Int_MM_MA_17">!#REF!</definedName>
    <definedName name="Int_PG">!#REF!</definedName>
    <definedName name="Int_PG_17">!#REF!</definedName>
    <definedName name="Int_Props">!#REF!</definedName>
    <definedName name="Int_Props_17">!#REF!</definedName>
    <definedName name="Int_Relf_MA">!#REF!</definedName>
    <definedName name="Int_Relf_MA_17">!#REF!</definedName>
    <definedName name="Int_RetMonsy">!#REF!</definedName>
    <definedName name="Int_RetMonsy_17">!#REF!</definedName>
    <definedName name="Int_WorkingCap">!#REF!</definedName>
    <definedName name="Int_WorkingCap_17">!#REF!</definedName>
    <definedName name="interest">#REF!</definedName>
    <definedName name="INTEREST_CALCULATION">!#REF!</definedName>
    <definedName name="INTEREST_CALCULATION_17">!#REF!</definedName>
    <definedName name="INTEREST_LOADING">!#REF!</definedName>
    <definedName name="INTEREST_LOADING_17">!#REF!</definedName>
    <definedName name="Interest_Rate">#REF!</definedName>
    <definedName name="Interior">#REF!</definedName>
    <definedName name="INTERLOCK_PVRBLOCK">!#REF!</definedName>
    <definedName name="INTERLOCK_PVRBLOCK_1">"#REF!"</definedName>
    <definedName name="INTERLOCK_PVRBLOCK_12">"$#REF!.#REF!#REF!"</definedName>
    <definedName name="INTERLOCK_PVRBLOCK_7">"#REF!"</definedName>
    <definedName name="INTERLOCK_PVRBLOCK_8">"#REF!"</definedName>
    <definedName name="IntPME_Scaff">!#REF!</definedName>
    <definedName name="IntPME_Scaff_17">!#REF!</definedName>
    <definedName name="inudl">#REF!</definedName>
    <definedName name="Inv_Props">!#REF!</definedName>
    <definedName name="Inv_Props_17">!#REF!</definedName>
    <definedName name="Inv_Scaff">!#REF!</definedName>
    <definedName name="Inv_Scaff_17">!#REF!</definedName>
    <definedName name="INV_SCH">#REF!</definedName>
    <definedName name="Inventory">!#REF!</definedName>
    <definedName name="INVENTORY_OF_CULVERTS">#REF!</definedName>
    <definedName name="investment">#REF!</definedName>
    <definedName name="INVofPMEScaff">!#REF!</definedName>
    <definedName name="INVofPMEScaff_17">!#REF!</definedName>
    <definedName name="ipc">!#REF!</definedName>
    <definedName name="IPCs">!#REF!</definedName>
    <definedName name="ipl">!#REF!</definedName>
    <definedName name="ipl_17">!#REF!</definedName>
    <definedName name="ipt">#REF!</definedName>
    <definedName name="ipu">!#REF!</definedName>
    <definedName name="ipu___0">!#REF!</definedName>
    <definedName name="ipu___13">!#REF!</definedName>
    <definedName name="IS">#REF!</definedName>
    <definedName name="ISS">!#REF!</definedName>
    <definedName name="ISSS">#REF!</definedName>
    <definedName name="ISSUE">!#REF!</definedName>
    <definedName name="issue_summ">#REF!</definedName>
    <definedName name="Isx">#REF!</definedName>
    <definedName name="Isy">#REF!</definedName>
    <definedName name="item" localSheetId="2">City&amp;" "&amp;State</definedName>
    <definedName name="item" localSheetId="1">City&amp;" "&amp;State</definedName>
    <definedName name="item" localSheetId="9">City&amp;" "&amp;State</definedName>
    <definedName name="item">City&amp;" "&amp;State</definedName>
    <definedName name="Item_1.01">!#REF!</definedName>
    <definedName name="Item_1.02_a">!#REF!</definedName>
    <definedName name="Item_1.02_b">!#REF!</definedName>
    <definedName name="Item_2.01">!#REF!</definedName>
    <definedName name="Item_2.02">!#REF!</definedName>
    <definedName name="Item_2.03">!#REF!</definedName>
    <definedName name="Item_2.04">!#REF!</definedName>
    <definedName name="Item_2.05">!#REF!</definedName>
    <definedName name="Item_2.06">!#REF!</definedName>
    <definedName name="Item_2.07">!#REF!</definedName>
    <definedName name="Item_2.08">!#REF!</definedName>
    <definedName name="Item_2.09">!#REF!</definedName>
    <definedName name="Item_2.10">!#REF!</definedName>
    <definedName name="Item_3.01">!#REF!</definedName>
    <definedName name="Item_3.02">!#REF!</definedName>
    <definedName name="Item_4.01">!#REF!</definedName>
    <definedName name="Item_4.02">!#REF!</definedName>
    <definedName name="Item_4.03">!#REF!</definedName>
    <definedName name="Item_4.04">!#REF!</definedName>
    <definedName name="Item_4.05">!#REF!</definedName>
    <definedName name="Item_7.01_a_b">!#REF!</definedName>
    <definedName name="Item_7.02_a_b">!#REF!</definedName>
    <definedName name="Item_7.03">!#REF!</definedName>
    <definedName name="Item_7.04_a">!#REF!</definedName>
    <definedName name="Item_7.04_b">!#REF!</definedName>
    <definedName name="Item_7.05">!#REF!</definedName>
    <definedName name="Item_7.06_a">!#REF!</definedName>
    <definedName name="Item_7.06_b">!#REF!</definedName>
    <definedName name="Item_7.08_a_i">!#REF!</definedName>
    <definedName name="Item_7.08_a_ii">!#REF!</definedName>
    <definedName name="Item_7.08_a_iv">!#REF!</definedName>
    <definedName name="Item_7.08_a_v">!#REF!</definedName>
    <definedName name="Item_7.08_b">!#REF!</definedName>
    <definedName name="Item_7.08_c_i">!#REF!</definedName>
    <definedName name="Item_7.08_iii_a">!#REF!</definedName>
    <definedName name="Item_7.08_iii_b">!#REF!</definedName>
    <definedName name="Item_7.09">!#REF!</definedName>
    <definedName name="Item_7.10">!#REF!</definedName>
    <definedName name="Item_7.11_A">!#REF!</definedName>
    <definedName name="Item_7.11_B">!#REF!</definedName>
    <definedName name="Item_7.11_C">!#REF!</definedName>
    <definedName name="Item_7.11_D">!#REF!</definedName>
    <definedName name="Item_7.11_E">!#REF!</definedName>
    <definedName name="Item_7.11_F">!#REF!</definedName>
    <definedName name="Item_7.11_G">!#REF!</definedName>
    <definedName name="Item_7.11_H">!#REF!</definedName>
    <definedName name="Item_7.12">!#REF!</definedName>
    <definedName name="Item_7.13_to_7.16">!#REF!</definedName>
    <definedName name="Item_7.17_a">!#REF!</definedName>
    <definedName name="Item_7.17_b">!#REF!</definedName>
    <definedName name="Item_7.17_c">!#REF!</definedName>
    <definedName name="Item_7.18">!#REF!</definedName>
    <definedName name="Item_7.19">!#REF!</definedName>
    <definedName name="Item_8.01">!#REF!</definedName>
    <definedName name="Item_9.01_a">!#REF!</definedName>
    <definedName name="Item_9.01_b">!#REF!</definedName>
    <definedName name="Item_Code_DD">#REF!</definedName>
    <definedName name="item1">!#REF!</definedName>
    <definedName name="item10">!#REF!</definedName>
    <definedName name="item11">!#REF!</definedName>
    <definedName name="item12">!#REF!</definedName>
    <definedName name="item13">!#REF!</definedName>
    <definedName name="item14">!#REF!</definedName>
    <definedName name="item15">!#REF!</definedName>
    <definedName name="item16">!#REF!</definedName>
    <definedName name="item17">!#REF!</definedName>
    <definedName name="item18">!#REF!</definedName>
    <definedName name="item19">!#REF!</definedName>
    <definedName name="item2">!#REF!</definedName>
    <definedName name="item20">!#REF!</definedName>
    <definedName name="item21">!#REF!</definedName>
    <definedName name="item22">!#REF!</definedName>
    <definedName name="item23">!#REF!</definedName>
    <definedName name="item24">!#REF!</definedName>
    <definedName name="item25">!#REF!</definedName>
    <definedName name="item26">!#REF!</definedName>
    <definedName name="item27">!#REF!</definedName>
    <definedName name="item28">#REF!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b1">#REF!</definedName>
    <definedName name="itemb10">#REF!</definedName>
    <definedName name="itemb11">#REF!</definedName>
    <definedName name="itemb12">#REF!</definedName>
    <definedName name="itemb13">#REF!</definedName>
    <definedName name="itemb14">#REF!</definedName>
    <definedName name="itemb15">#REF!</definedName>
    <definedName name="itemb16">#REF!</definedName>
    <definedName name="itemb17">#REF!</definedName>
    <definedName name="itemb18">#REF!</definedName>
    <definedName name="itemb19">#REF!</definedName>
    <definedName name="itemb2">#REF!</definedName>
    <definedName name="itemb20">#REF!</definedName>
    <definedName name="itemb21">#REF!</definedName>
    <definedName name="itemb22">#REF!</definedName>
    <definedName name="itemb23">#REF!</definedName>
    <definedName name="itemb24">#REF!</definedName>
    <definedName name="itemb25">#REF!</definedName>
    <definedName name="itemb26">#REF!</definedName>
    <definedName name="itemb27">#REF!</definedName>
    <definedName name="itemb28">#REF!</definedName>
    <definedName name="itemb3">#REF!</definedName>
    <definedName name="itemb4">#REF!</definedName>
    <definedName name="itemb5">#REF!</definedName>
    <definedName name="itemb6">#REF!</definedName>
    <definedName name="itemb7">#REF!</definedName>
    <definedName name="itemb8">#REF!</definedName>
    <definedName name="itemb9">#REF!</definedName>
    <definedName name="itemh1">#REF!</definedName>
    <definedName name="itemh10">#REF!</definedName>
    <definedName name="itemh11">#REF!</definedName>
    <definedName name="itemh12">#REF!</definedName>
    <definedName name="itemh13">#REF!</definedName>
    <definedName name="itemh14">#REF!</definedName>
    <definedName name="itemh15">#REF!</definedName>
    <definedName name="itemh16">#REF!</definedName>
    <definedName name="itemh17">#REF!</definedName>
    <definedName name="itemh18">#REF!</definedName>
    <definedName name="itemh19">#REF!</definedName>
    <definedName name="itemh2">#REF!</definedName>
    <definedName name="itemh20">#REF!</definedName>
    <definedName name="itemh21">#REF!</definedName>
    <definedName name="itemh22">#REF!</definedName>
    <definedName name="itemh23">#REF!</definedName>
    <definedName name="itemh3">#REF!</definedName>
    <definedName name="itemh4">#REF!</definedName>
    <definedName name="itemh5">#REF!</definedName>
    <definedName name="itemh6">#REF!</definedName>
    <definedName name="itemh7">#REF!</definedName>
    <definedName name="itemh8">#REF!</definedName>
    <definedName name="itemh9">#REF!</definedName>
    <definedName name="items1">!#REF!</definedName>
    <definedName name="items11">!#REF!</definedName>
    <definedName name="items12">!#REF!</definedName>
    <definedName name="items14">!#REF!</definedName>
    <definedName name="items15">!#REF!</definedName>
    <definedName name="items16">!#REF!</definedName>
    <definedName name="items17">!#REF!</definedName>
    <definedName name="items18">!#REF!</definedName>
    <definedName name="items19">!#REF!</definedName>
    <definedName name="items2">!#REF!</definedName>
    <definedName name="items20">!#REF!</definedName>
    <definedName name="items22">!#REF!</definedName>
    <definedName name="items23">!#REF!</definedName>
    <definedName name="items3">!#REF!</definedName>
    <definedName name="items4">!#REF!</definedName>
    <definedName name="items5">!#REF!</definedName>
    <definedName name="items6">!#REF!</definedName>
    <definedName name="items7">!#REF!</definedName>
    <definedName name="items8">!#REF!</definedName>
    <definedName name="items9">!#REF!</definedName>
    <definedName name="iu9uh8uy7uioogyiku">!#REF!</definedName>
    <definedName name="iu9uh8uy7uioogyiku_17">!#REF!</definedName>
    <definedName name="iuw5i">!#REF!</definedName>
    <definedName name="Iv">!#REF!</definedName>
    <definedName name="Ivs">!#REF!</definedName>
    <definedName name="Iypilecap">#REF!</definedName>
    <definedName name="Izpilecap">#REF!</definedName>
    <definedName name="J">!#REF!</definedName>
    <definedName name="j_">!#REF!</definedName>
    <definedName name="ja">!#REF!</definedName>
    <definedName name="JACK">#REF!</definedName>
    <definedName name="jamuna">!#REF!</definedName>
    <definedName name="jb">!#REF!</definedName>
    <definedName name="JCB">"$#REF!.$N$33"</definedName>
    <definedName name="JCB_1">"#REF!"</definedName>
    <definedName name="JCB_24">NA()</definedName>
    <definedName name="JCB_7">NA()</definedName>
    <definedName name="JCB_8">"#REF!"</definedName>
    <definedName name="jdskhfdafhafjaklfja">#N/A</definedName>
    <definedName name="jee">!#REF!</definedName>
    <definedName name="JEJS">!#REF!</definedName>
    <definedName name="JEJS___0">!#REF!</definedName>
    <definedName name="JEJS___11">!#REF!</definedName>
    <definedName name="JEJS___12">!#REF!</definedName>
    <definedName name="JEJS___13">!#REF!</definedName>
    <definedName name="JEJS___4">!#REF!</definedName>
    <definedName name="jfadklfjklafhalkdfhaldfjakjakjka">#N/A</definedName>
    <definedName name="jfgkm">!#REF!</definedName>
    <definedName name="jgjgj" localSheetId="1">[8]INPUT!$I$51</definedName>
    <definedName name="jgjgj">#REF!</definedName>
    <definedName name="jj">#REF!</definedName>
    <definedName name="JJJ">#REF!</definedName>
    <definedName name="jkjkjkj">#REF!</definedName>
    <definedName name="jku" localSheetId="2">City&amp;" "&amp;State</definedName>
    <definedName name="jku" localSheetId="1">City&amp;" "&amp;State</definedName>
    <definedName name="jku" localSheetId="9">City&amp;" "&amp;State</definedName>
    <definedName name="jku">City&amp;" "&amp;State</definedName>
    <definedName name="job">#REF!</definedName>
    <definedName name="job___0">#REF!</definedName>
    <definedName name="job___11">#REF!</definedName>
    <definedName name="job___12">#REF!</definedName>
    <definedName name="JobID">!#REF!</definedName>
    <definedName name="Jobtypes">#REF!</definedName>
    <definedName name="Jobtypes_3">#REF!</definedName>
    <definedName name="joint">!#REF!</definedName>
    <definedName name="joints">!#REF!</definedName>
    <definedName name="jointsealbridge">!#REF!</definedName>
    <definedName name="JrEngineer">#REF!</definedName>
    <definedName name="js">#REF!</definedName>
    <definedName name="Juc">#REF!</definedName>
    <definedName name="July">!#REF!</definedName>
    <definedName name="july11">!#REF!</definedName>
    <definedName name="JUMBO">#REF!</definedName>
    <definedName name="jun" localSheetId="2">City&amp;" "&amp;State</definedName>
    <definedName name="jun" localSheetId="1">City&amp;" "&amp;State</definedName>
    <definedName name="jun" localSheetId="9">City&amp;" "&amp;State</definedName>
    <definedName name="jun">City&amp;" "&amp;State</definedName>
    <definedName name="Junc_Area">!#REF!</definedName>
    <definedName name="JUNE">!#REF!</definedName>
    <definedName name="june1">#REF!</definedName>
    <definedName name="K">!#REF!</definedName>
    <definedName name="K___0">!#REF!</definedName>
    <definedName name="K___13">!#REF!</definedName>
    <definedName name="k_1">!#REF!</definedName>
    <definedName name="k_12">NA()</definedName>
    <definedName name="k_24">NA()</definedName>
    <definedName name="k_4">!#REF!</definedName>
    <definedName name="k_5">!#REF!</definedName>
    <definedName name="k_6">!#REF!</definedName>
    <definedName name="k_7">NA()</definedName>
    <definedName name="k_8">NA()</definedName>
    <definedName name="k1_table">!#REF!</definedName>
    <definedName name="k1pl">!#REF!</definedName>
    <definedName name="k1pl_17">!#REF!</definedName>
    <definedName name="k1s">!#REF!</definedName>
    <definedName name="k1x">#REF!</definedName>
    <definedName name="k1y">#REF!</definedName>
    <definedName name="k2s">!#REF!</definedName>
    <definedName name="k2x">#REF!</definedName>
    <definedName name="k2y">#REF!</definedName>
    <definedName name="ka">!#REF!</definedName>
    <definedName name="Ka0">#REF!</definedName>
    <definedName name="kailash">#REF!</definedName>
    <definedName name="KAMAL" localSheetId="2" hidden="1">{"form-D1",#N/A,FALSE,"FORM-D1";"form-D1_amt",#N/A,FALSE,"FORM-D1"}</definedName>
    <definedName name="KAMAL" localSheetId="1" hidden="1">{"form-D1",#N/A,FALSE,"FORM-D1";"form-D1_amt",#N/A,FALSE,"FORM-D1"}</definedName>
    <definedName name="KAMAL" localSheetId="9" hidden="1">{"form-D1",#N/A,FALSE,"FORM-D1";"form-D1_amt",#N/A,FALSE,"FORM-D1"}</definedName>
    <definedName name="KAMAL" hidden="1">{"form-D1",#N/A,FALSE,"FORM-D1";"form-D1_amt",#N/A,FALSE,"FORM-D1"}</definedName>
    <definedName name="Karchuli">#REF!</definedName>
    <definedName name="KARNA">#REF!</definedName>
    <definedName name="kasdfjhd" localSheetId="2" hidden="1">{"'Typical Costs Estimates'!$C$158:$H$161"}</definedName>
    <definedName name="kasdfjhd" localSheetId="1" hidden="1">{"'Typical Costs Estimates'!$C$158:$H$161"}</definedName>
    <definedName name="kasdfjhd" localSheetId="9" hidden="1">{"'Typical Costs Estimates'!$C$158:$H$161"}</definedName>
    <definedName name="kasdfjhd" hidden="1">{"'Typical Costs Estimates'!$C$158:$H$161"}</definedName>
    <definedName name="kb">!#REF!</definedName>
    <definedName name="kc">!#REF!</definedName>
    <definedName name="KDFSHKHKHFH">#REF!</definedName>
    <definedName name="kep">!#REF!</definedName>
    <definedName name="kep_17">!#REF!</definedName>
    <definedName name="KERB">!#REF!</definedName>
    <definedName name="Kerb_Ht">!#REF!</definedName>
    <definedName name="Kerb_Wid">!#REF!</definedName>
    <definedName name="Kerb_Wid_Median">!#REF!</definedName>
    <definedName name="kerb1pcc">#REF!</definedName>
    <definedName name="kerb2pcc">#REF!</definedName>
    <definedName name="kerb3pcc">#REF!</definedName>
    <definedName name="kerbIIIpcc">#REF!</definedName>
    <definedName name="kerbIIisland">!#REF!</definedName>
    <definedName name="KERBMACHINE">!#REF!</definedName>
    <definedName name="KERBMACHINE_1">"#REF!"</definedName>
    <definedName name="KERBMACHINE_24">NA()</definedName>
    <definedName name="KERBMACHINE_7">NA()</definedName>
    <definedName name="KERBMACHINE_8">"#REF!"</definedName>
    <definedName name="kerbtype1pcc">#REF!</definedName>
    <definedName name="kerbtype2pcc">#REF!</definedName>
    <definedName name="kerk">!#REF!</definedName>
    <definedName name="kg" localSheetId="1">[36]Data!#REF!</definedName>
    <definedName name="kg">#REF!</definedName>
    <definedName name="Kh">!#REF!</definedName>
    <definedName name="Kh___0">!#REF!</definedName>
    <definedName name="Kh___13">!#REF!</definedName>
    <definedName name="KHAL">!#REF!</definedName>
    <definedName name="khalasi">!#REF!</definedName>
    <definedName name="khalasi_1">"#REF!"</definedName>
    <definedName name="khalasi_12">"$#REF!.#REF!#REF!"</definedName>
    <definedName name="khalasi_14">#REF!</definedName>
    <definedName name="khalasi_15">#REF!</definedName>
    <definedName name="khalasi_16">#REF!</definedName>
    <definedName name="khalasi_17">#REF!</definedName>
    <definedName name="khalasi_7">"#REF!"</definedName>
    <definedName name="khalasi_8">"#REF!"</definedName>
    <definedName name="khamkheda">#REF!</definedName>
    <definedName name="Kherli">#REF!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ilostone">!#REF!</definedName>
    <definedName name="kis">#REF!</definedName>
    <definedName name="Kishorbhai">!#REF!</definedName>
    <definedName name="kj">!#REF!</definedName>
    <definedName name="KK">!#REF!</definedName>
    <definedName name="kkkk">!#REF!</definedName>
    <definedName name="Km">!#REF!</definedName>
    <definedName name="Km___0">!#REF!</definedName>
    <definedName name="Km___13">!#REF!</definedName>
    <definedName name="kmkl">!#REF!</definedName>
    <definedName name="kmstone">!#REF!</definedName>
    <definedName name="kmstone5">!#REF!</definedName>
    <definedName name="kmstone5pcc">#REF!</definedName>
    <definedName name="kmstonepcc">#REF!</definedName>
    <definedName name="KNR">#REF!</definedName>
    <definedName name="kolukhedi">#REF!</definedName>
    <definedName name="Kp">!#REF!</definedName>
    <definedName name="kpcl">#REF!</definedName>
    <definedName name="kpct">#REF!</definedName>
    <definedName name="kpl">#REF!</definedName>
    <definedName name="kpp">#REF!</definedName>
    <definedName name="kpt">#REF!</definedName>
    <definedName name="ks">!#REF!</definedName>
    <definedName name="Ks___0">!#REF!</definedName>
    <definedName name="Ks___13">!#REF!</definedName>
    <definedName name="ku">#REF!</definedName>
    <definedName name="kumar">!#REF!</definedName>
    <definedName name="Kumar_Construction">!#REF!</definedName>
    <definedName name="KurFarki">!#REF!</definedName>
    <definedName name="kutty" localSheetId="2">City&amp;" "&amp;State</definedName>
    <definedName name="kutty" localSheetId="1">City&amp;" "&amp;State</definedName>
    <definedName name="kutty" localSheetId="9">City&amp;" "&amp;State</definedName>
    <definedName name="kutty">City&amp;" "&amp;State</definedName>
    <definedName name="kw">!#REF!</definedName>
    <definedName name="kx">#REF!</definedName>
    <definedName name="ky">#REF!</definedName>
    <definedName name="L">!#REF!</definedName>
    <definedName name="L___0">!#REF!</definedName>
    <definedName name="L___13">!#REF!</definedName>
    <definedName name="L_027" localSheetId="1">[37]L040!$C$12:$L$135</definedName>
    <definedName name="L_027">#REF!</definedName>
    <definedName name="L_Bhisti">#REF!</definedName>
    <definedName name="L_BitumenSprayer">#REF!</definedName>
    <definedName name="L_Blacksmith">#REF!</definedName>
    <definedName name="L_Carpenter_1stClass">#REF!</definedName>
    <definedName name="L_conc" localSheetId="1">'[38]LOCAL RATES'!$I$57</definedName>
    <definedName name="L_conc">#REF!</definedName>
    <definedName name="L_Dresser_Skilled">#REF!</definedName>
    <definedName name="L_Mason_1stClass">#REF!</definedName>
    <definedName name="L_Mason_2ndClass">#REF!</definedName>
    <definedName name="L_Mate">#REF!</definedName>
    <definedName name="L_Mate_1">#REF!</definedName>
    <definedName name="L_Mate_5" localSheetId="1">[39]Labour!$D$16</definedName>
    <definedName name="L_Mate_5">#REF!</definedName>
    <definedName name="L_Mate_6" localSheetId="1">[40]Labour!$D$16</definedName>
    <definedName name="L_Mate_6">#REF!</definedName>
    <definedName name="L_Mate_8" localSheetId="1">[40]Labour!$D$16</definedName>
    <definedName name="L_Mate_8">#REF!</definedName>
    <definedName name="L_Mate_9" localSheetId="1">[40]Labour!$D$16</definedName>
    <definedName name="L_Mate_9">#REF!</definedName>
    <definedName name="L_Mazdoor">#REF!</definedName>
    <definedName name="L_Mazdoor_1">#REF!</definedName>
    <definedName name="L_Mazdoor_5" localSheetId="1">[39]Labour!$D$17</definedName>
    <definedName name="L_Mazdoor_5">#REF!</definedName>
    <definedName name="L_Mazdoor_6" localSheetId="1">[40]Labour!$D$17</definedName>
    <definedName name="L_Mazdoor_6">#REF!</definedName>
    <definedName name="L_Mazdoor_8" localSheetId="1">[40]Labour!$D$17</definedName>
    <definedName name="L_Mazdoor_8">#REF!</definedName>
    <definedName name="L_Mazdoor_9" localSheetId="1">[40]Labour!$D$17</definedName>
    <definedName name="L_Mazdoor_9">#REF!</definedName>
    <definedName name="L_Mazdoor_Semi">#REF!</definedName>
    <definedName name="L_Mazdoor_Skilled">#REF!</definedName>
    <definedName name="L_Mazdoor_Skilled_1">#REF!</definedName>
    <definedName name="L_Mazdoor_Skilled_5" localSheetId="1">[39]Labour!$D$19</definedName>
    <definedName name="L_Mazdoor_Skilled_5">#REF!</definedName>
    <definedName name="L_Mazdoor_Skilled_6" localSheetId="1">[40]Labour!$D$19</definedName>
    <definedName name="L_Mazdoor_Skilled_6">#REF!</definedName>
    <definedName name="L_Mazdoor_Skilled_8" localSheetId="1">[40]Labour!$D$19</definedName>
    <definedName name="L_Mazdoor_Skilled_8">#REF!</definedName>
    <definedName name="L_Mazdoor_Skilled_9" localSheetId="1">[40]Labour!$D$19</definedName>
    <definedName name="L_Mazdoor_Skilled_9">#REF!</definedName>
    <definedName name="L_Painter_1stClass">#REF!</definedName>
    <definedName name="L_Surveyor">#REF!</definedName>
    <definedName name="L_WhiteWasher">#REF!</definedName>
    <definedName name="l1_">!#REF!</definedName>
    <definedName name="l1pl">!#REF!</definedName>
    <definedName name="l1pl_17">!#REF!</definedName>
    <definedName name="l1x">!#REF!</definedName>
    <definedName name="l2x">!#REF!</definedName>
    <definedName name="La">!#REF!</definedName>
    <definedName name="LABM1">!#REF!</definedName>
    <definedName name="LABM2">!#REF!</definedName>
    <definedName name="LABM3">!#REF!</definedName>
    <definedName name="LABM4">!#REF!</definedName>
    <definedName name="LABM5">!#REF!</definedName>
    <definedName name="LABM6">!#REF!</definedName>
    <definedName name="LABORATORY_EQUIPMENTS___MISC._TOOLS">!#REF!</definedName>
    <definedName name="LABORATORY_EQUIPMENTS___MISC._TOOLS_17">!#REF!</definedName>
    <definedName name="labour" localSheetId="2">City&amp;" "&amp;State</definedName>
    <definedName name="labour" localSheetId="1">City&amp;" "&amp;State</definedName>
    <definedName name="labour" localSheetId="9">City&amp;" "&amp;State</definedName>
    <definedName name="labour">City&amp;" "&amp;State</definedName>
    <definedName name="Labour_Bill_No.">#REF!</definedName>
    <definedName name="LABOUR_HUTS">!#REF!</definedName>
    <definedName name="LABOUR_HUTS_17">!#REF!</definedName>
    <definedName name="LAC">#REF!</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#REF!</definedName>
    <definedName name="ladb">#REF!</definedName>
    <definedName name="LAGG1">!#REF!</definedName>
    <definedName name="LAGG2">!#REF!</definedName>
    <definedName name="LAGG3">!#REF!</definedName>
    <definedName name="LAGG6">!#REF!</definedName>
    <definedName name="lakh">#REF!</definedName>
    <definedName name="lambdax">#REF!</definedName>
    <definedName name="lambday">#REF!</definedName>
    <definedName name="LAMP">!#REF!</definedName>
    <definedName name="LAMP___0">!#REF!</definedName>
    <definedName name="LAMP___13">!#REF!</definedName>
    <definedName name="lanadb">#REF!</definedName>
    <definedName name="Land_adv">#REF!</definedName>
    <definedName name="landacqcost">#N/A</definedName>
    <definedName name="landacqcost_10">#REF!</definedName>
    <definedName name="landacqcost_10_1">#REF!</definedName>
    <definedName name="landacqcost_10_1_1">#REF!</definedName>
    <definedName name="landacqcost_10_1_9">#REF!</definedName>
    <definedName name="landacqcost_10_1_9_1">#REF!</definedName>
    <definedName name="landacqcost_10_10">#REF!</definedName>
    <definedName name="landacqcost_10_10_9">#REF!</definedName>
    <definedName name="landacqcost_10_12">#REF!</definedName>
    <definedName name="landacqcost_10_12_9">#REF!</definedName>
    <definedName name="landacqcost_10_14">#REF!</definedName>
    <definedName name="landacqcost_10_14_9">#REF!</definedName>
    <definedName name="landacqcost_10_15">#REF!</definedName>
    <definedName name="landacqcost_10_15_9">#REF!</definedName>
    <definedName name="landacqcost_10_16">#REF!</definedName>
    <definedName name="landacqcost_10_17">#REF!</definedName>
    <definedName name="landacqcost_10_8">#REF!</definedName>
    <definedName name="landacqcost_10_8_9">#REF!</definedName>
    <definedName name="landacqcost_10_9">#REF!</definedName>
    <definedName name="landacqcost_11">#REF!</definedName>
    <definedName name="landacqcost_11_16">#REF!</definedName>
    <definedName name="landacqcost_11_17">#REF!</definedName>
    <definedName name="landacqcost_11_9">#REF!</definedName>
    <definedName name="landacqcost_12">!#REF!</definedName>
    <definedName name="landacqcost_12_1">#REF!</definedName>
    <definedName name="landacqcost_12_1_9">#REF!</definedName>
    <definedName name="landacqcost_12_10">#REF!</definedName>
    <definedName name="landacqcost_12_10_9">#REF!</definedName>
    <definedName name="landacqcost_12_12">#REF!</definedName>
    <definedName name="landacqcost_12_12_9">#REF!</definedName>
    <definedName name="landacqcost_12_14">#REF!</definedName>
    <definedName name="landacqcost_12_14_9">#REF!</definedName>
    <definedName name="landacqcost_12_15">#REF!</definedName>
    <definedName name="landacqcost_12_15_9">#REF!</definedName>
    <definedName name="landacqcost_12_16">#REF!</definedName>
    <definedName name="landacqcost_12_17">#REF!</definedName>
    <definedName name="landacqcost_12_8">#REF!</definedName>
    <definedName name="landacqcost_12_8_9">#REF!</definedName>
    <definedName name="landacqcost_12_9">#REF!</definedName>
    <definedName name="landacqcost_13">#REF!</definedName>
    <definedName name="landacqcost_13_16">#REF!</definedName>
    <definedName name="landacqcost_13_17">#REF!</definedName>
    <definedName name="landacqcost_13_9">#REF!</definedName>
    <definedName name="landacqcost_14_9">#REF!</definedName>
    <definedName name="landacqcost_15_1">#REF!</definedName>
    <definedName name="landacqcost_15_1_1">#REF!</definedName>
    <definedName name="landacqcost_15_1_9">#REF!</definedName>
    <definedName name="landacqcost_15_1_9_1">#REF!</definedName>
    <definedName name="landacqcost_16">#REF!</definedName>
    <definedName name="landacqcost_16_16">#REF!</definedName>
    <definedName name="landacqcost_16_17">#REF!</definedName>
    <definedName name="landacqcost_17">#REF!</definedName>
    <definedName name="landacqcost_17_1">#REF!</definedName>
    <definedName name="landacqcost_17_16">#REF!</definedName>
    <definedName name="landacqcost_17_17">#REF!</definedName>
    <definedName name="landacqcost_17_9">#REF!</definedName>
    <definedName name="landacqcost_18">#REF!</definedName>
    <definedName name="landacqcost_18_16">#REF!</definedName>
    <definedName name="landacqcost_18_17">#REF!</definedName>
    <definedName name="landacqcost_18_9">#REF!</definedName>
    <definedName name="landacqcost_19">!#REF!</definedName>
    <definedName name="landacqcost_19_16">#REF!</definedName>
    <definedName name="landacqcost_19_17">#REF!</definedName>
    <definedName name="landacqcost_19_9">#REF!</definedName>
    <definedName name="landacqcost_20">#REF!</definedName>
    <definedName name="landacqcost_20_16">#REF!</definedName>
    <definedName name="landacqcost_20_17">#REF!</definedName>
    <definedName name="landacqcost_20_9">#REF!</definedName>
    <definedName name="landacqcost_3">#REF!</definedName>
    <definedName name="landacqcost_3_9">#REF!</definedName>
    <definedName name="landacqcost_4">#REF!</definedName>
    <definedName name="landacqcost_4_16">#REF!</definedName>
    <definedName name="landacqcost_4_17">#REF!</definedName>
    <definedName name="landacqcost_4_9">#REF!</definedName>
    <definedName name="landacqcost_5">#REF!</definedName>
    <definedName name="landacqcost_5_10">#REF!</definedName>
    <definedName name="landacqcost_5_10_9">#REF!</definedName>
    <definedName name="landacqcost_5_12">#REF!</definedName>
    <definedName name="landacqcost_5_12_9">#REF!</definedName>
    <definedName name="landacqcost_5_14">#REF!</definedName>
    <definedName name="landacqcost_5_14_9">#REF!</definedName>
    <definedName name="landacqcost_5_15">#REF!</definedName>
    <definedName name="landacqcost_5_15_9">#REF!</definedName>
    <definedName name="landacqcost_5_16">#REF!</definedName>
    <definedName name="landacqcost_5_17">#REF!</definedName>
    <definedName name="landacqcost_5_8">#REF!</definedName>
    <definedName name="landacqcost_5_8_9">#REF!</definedName>
    <definedName name="landacqcost_5_9">#REF!</definedName>
    <definedName name="landacqcost_6">#REF!</definedName>
    <definedName name="landacqcost_6_16">#REF!</definedName>
    <definedName name="landacqcost_6_17">#REF!</definedName>
    <definedName name="landacqcost_6_9">#REF!</definedName>
    <definedName name="landacqcost_7">#REF!</definedName>
    <definedName name="landacqcost_7_16">#REF!</definedName>
    <definedName name="landacqcost_7_17">#REF!</definedName>
    <definedName name="landacqcost_7_9">#REF!</definedName>
    <definedName name="landacqcost_8">#REF!</definedName>
    <definedName name="landacqcost_8_1">#REF!</definedName>
    <definedName name="landacqcost_8_1_1">#REF!</definedName>
    <definedName name="landacqcost_8_1_1_9">#REF!</definedName>
    <definedName name="landacqcost_8_1_16">#REF!</definedName>
    <definedName name="landacqcost_8_1_17">#REF!</definedName>
    <definedName name="landacqcost_8_1_9">#REF!</definedName>
    <definedName name="landacqcost_8_10">#REF!</definedName>
    <definedName name="landacqcost_8_10_9">#REF!</definedName>
    <definedName name="landacqcost_8_12">#REF!</definedName>
    <definedName name="landacqcost_8_12_9">#REF!</definedName>
    <definedName name="landacqcost_8_14">#REF!</definedName>
    <definedName name="landacqcost_8_14_9">#REF!</definedName>
    <definedName name="landacqcost_8_15">#REF!</definedName>
    <definedName name="landacqcost_8_15_9">#REF!</definedName>
    <definedName name="landacqcost_8_16">#REF!</definedName>
    <definedName name="landacqcost_8_17">#REF!</definedName>
    <definedName name="landacqcost_8_8">#REF!</definedName>
    <definedName name="landacqcost_8_8_9">#REF!</definedName>
    <definedName name="landacqcost_8_9">#REF!</definedName>
    <definedName name="landacqcost_9">#REF!</definedName>
    <definedName name="landacqcost_9_1">#REF!</definedName>
    <definedName name="landacqcost_9_16">#REF!</definedName>
    <definedName name="landacqcost_9_17">#REF!</definedName>
    <definedName name="landacqcost_9_9">#REF!</definedName>
    <definedName name="LANE" localSheetId="1">[41]misc!$D$2:$D$8</definedName>
    <definedName name="LANE">#REF!</definedName>
    <definedName name="laneedgemark">!#REF!</definedName>
    <definedName name="lanep">#REF!</definedName>
    <definedName name="Lanew">#REF!</definedName>
    <definedName name="lanwbm">#REF!</definedName>
    <definedName name="lanwmm">#REF!</definedName>
    <definedName name="laodtest">!#REF!</definedName>
    <definedName name="Larsen___Toubro_Limited___ECC_Construction_Division">#REF!</definedName>
    <definedName name="las">#REF!</definedName>
    <definedName name="last">!#REF!</definedName>
    <definedName name="Last_Row">#N/A</definedName>
    <definedName name="Laterite_Rate">!#REF!</definedName>
    <definedName name="Laterite_Rate_1">"#REF!"</definedName>
    <definedName name="Laterite_Rate_12">"$#REF!.#REF!#REF!"</definedName>
    <definedName name="Laterite_Rate_7">"#REF!"</definedName>
    <definedName name="Laterite_Rate_8">"#REF!"</definedName>
    <definedName name="LAWM1">!#REF!</definedName>
    <definedName name="LAWM2">!#REF!</definedName>
    <definedName name="LAWM3">!#REF!</definedName>
    <definedName name="LAWM4">!#REF!</definedName>
    <definedName name="LAWM5">!#REF!</definedName>
    <definedName name="LAWM6">!#REF!</definedName>
    <definedName name="Lb">!#REF!</definedName>
    <definedName name="lbl">#REF!</definedName>
    <definedName name="LBM">!#REF!</definedName>
    <definedName name="LBOULD">!#REF!</definedName>
    <definedName name="lbt">#REF!</definedName>
    <definedName name="Lbt_1">"#REF!"</definedName>
    <definedName name="Lbt_24">NA()</definedName>
    <definedName name="Lbt_7">NA()</definedName>
    <definedName name="Lbt_8">"#REF!"</definedName>
    <definedName name="LC">!#REF!</definedName>
    <definedName name="Lc___0">!#REF!</definedName>
    <definedName name="Lc___13">!#REF!</definedName>
    <definedName name="Lcan">#REF!</definedName>
    <definedName name="LCON">!#REF!</definedName>
    <definedName name="Lconc">"$#REF!.#REF!#REF!"</definedName>
    <definedName name="Lconc_1">"#REF!"</definedName>
    <definedName name="Lconc_24">NA()</definedName>
    <definedName name="Lconc_7">NA()</definedName>
    <definedName name="Lconc_8">"#REF!"</definedName>
    <definedName name="lcs">!#REF!</definedName>
    <definedName name="LCSAND1">!#REF!</definedName>
    <definedName name="LCSAND2">!#REF!</definedName>
    <definedName name="LCSAND3">!#REF!</definedName>
    <definedName name="LCSAND6">!#REF!</definedName>
    <definedName name="LD">#REF!</definedName>
    <definedName name="LDO">#REF!</definedName>
    <definedName name="Le" localSheetId="1">[42]Data!$Z$7</definedName>
    <definedName name="Le">#REF!</definedName>
    <definedName name="lead">#REF!</definedName>
    <definedName name="LEAN">#REF!</definedName>
    <definedName name="LeanConcrete">!#REF!</definedName>
    <definedName name="Learth">"$#REF!.$#REF!$#REF!"</definedName>
    <definedName name="Learth_1">"#REF!"</definedName>
    <definedName name="Learth_24">NA()</definedName>
    <definedName name="Learth_7">NA()</definedName>
    <definedName name="Learth_8">"#REF!"</definedName>
    <definedName name="least">!#REF!</definedName>
    <definedName name="leef">!#REF!</definedName>
    <definedName name="leef2">!#REF!</definedName>
    <definedName name="lef">!#REF!</definedName>
    <definedName name="leff">!#REF!</definedName>
    <definedName name="Left">#REF!</definedName>
    <definedName name="left76">#REF!</definedName>
    <definedName name="lel">!#REF!</definedName>
    <definedName name="len">#REF!</definedName>
    <definedName name="len_bridge">!#REF!</definedName>
    <definedName name="Len_East_App">!#REF!</definedName>
    <definedName name="Len_East_Wid">!#REF!</definedName>
    <definedName name="Len_Merg_East">!#REF!</definedName>
    <definedName name="Len_Merg_West">!#REF!</definedName>
    <definedName name="Len_West_App">!#REF!</definedName>
    <definedName name="Len_West_Wid">!#REF!</definedName>
    <definedName name="len1_Can">#REF!</definedName>
    <definedName name="len2_Can">#REF!</definedName>
    <definedName name="lenAbPile">!#REF!</definedName>
    <definedName name="lenApSlab">!#REF!</definedName>
    <definedName name="lenbeam">#REF!</definedName>
    <definedName name="LENGTH">!#REF!</definedName>
    <definedName name="length_pier">!#REF!</definedName>
    <definedName name="lenPierPile">!#REF!</definedName>
    <definedName name="lenREWall">!#REF!</definedName>
    <definedName name="Lest">!#REF!</definedName>
    <definedName name="LETTER">!#REF!</definedName>
    <definedName name="levelling">!#REF!</definedName>
    <definedName name="levelling_1">"#REF!"</definedName>
    <definedName name="levelling_12">"$#REF!.#REF!#REF!"</definedName>
    <definedName name="levelling_14">#REF!</definedName>
    <definedName name="levelling_15">#REF!</definedName>
    <definedName name="levelling_16">#REF!</definedName>
    <definedName name="levelling_17">#REF!</definedName>
    <definedName name="levelling_7">"#REF!"</definedName>
    <definedName name="levelling_8">"#REF!"</definedName>
    <definedName name="levellingM10">!#REF!</definedName>
    <definedName name="levellingm15">!#REF!</definedName>
    <definedName name="levelm10">!#REF!</definedName>
    <definedName name="levelm15">!#REF!</definedName>
    <definedName name="levtar1">#REF!</definedName>
    <definedName name="Lew">#REF!</definedName>
    <definedName name="lfpl">!#REF!</definedName>
    <definedName name="lfpl_17">!#REF!</definedName>
    <definedName name="lfpl_7">!#REF!</definedName>
    <definedName name="lfpl_7_17">!#REF!</definedName>
    <definedName name="lfpl_8">!#REF!</definedName>
    <definedName name="lfpl_8_17">!#REF!</definedName>
    <definedName name="lfpl_9">!#REF!</definedName>
    <definedName name="lfpl_9_17">!#REF!</definedName>
    <definedName name="LFT">!#REF!</definedName>
    <definedName name="LFT_17">!#REF!</definedName>
    <definedName name="LFT_7">!#REF!</definedName>
    <definedName name="LFT_7_17">!#REF!</definedName>
    <definedName name="LFT_8">!#REF!</definedName>
    <definedName name="LFT_8_17">!#REF!</definedName>
    <definedName name="LFT_9">!#REF!</definedName>
    <definedName name="LFT_9_17">!#REF!</definedName>
    <definedName name="LG">!#REF!</definedName>
    <definedName name="Lgsb">"$#REF!.#REF!#REF!"</definedName>
    <definedName name="Lgsb_1">"#REF!"</definedName>
    <definedName name="Lgsb_24">NA()</definedName>
    <definedName name="Lgsb_7">NA()</definedName>
    <definedName name="Lgsb_8">"#REF!"</definedName>
    <definedName name="LGSB1">!#REF!</definedName>
    <definedName name="LGSB2">!#REF!</definedName>
    <definedName name="LGSB3">!#REF!</definedName>
    <definedName name="LGSB4">!#REF!</definedName>
    <definedName name="LGSB5">!#REF!</definedName>
    <definedName name="LGSB6">!#REF!</definedName>
    <definedName name="LHS_clearspan">#REF!</definedName>
    <definedName name="light">!#REF!</definedName>
    <definedName name="light_1">"#REF!"</definedName>
    <definedName name="light_12">"$#REF!.#REF!#REF!"</definedName>
    <definedName name="light_14">#REF!</definedName>
    <definedName name="light_15">#REF!</definedName>
    <definedName name="light_16">#REF!</definedName>
    <definedName name="light_17">#REF!</definedName>
    <definedName name="limcount" hidden="1">1</definedName>
    <definedName name="Lime">#REF!</definedName>
    <definedName name="Lined_drain">!#REF!</definedName>
    <definedName name="linepaint">!#REF!</definedName>
    <definedName name="liner1">!#REF!</definedName>
    <definedName name="List">#REF!</definedName>
    <definedName name="lkkl">#REF!</definedName>
    <definedName name="LL">!#REF!</definedName>
    <definedName name="ll_reaction">#REF!</definedName>
    <definedName name="ll17_12">"$#REF!.#REF!#REF!"</definedName>
    <definedName name="ll17_14">#REF!</definedName>
    <definedName name="ll17_15">#REF!</definedName>
    <definedName name="ll17_16">#REF!</definedName>
    <definedName name="ll17_17">#REF!</definedName>
    <definedName name="LLBMSF">!#REF!</definedName>
    <definedName name="LLM">#REF!</definedName>
    <definedName name="lloyd">!#REF!</definedName>
    <definedName name="LLR">#REF!</definedName>
    <definedName name="LLSFBM">!#REF!</definedName>
    <definedName name="Lm">!#REF!</definedName>
    <definedName name="LMUR1">!#REF!</definedName>
    <definedName name="LMUR2">!#REF!</definedName>
    <definedName name="LMUR3">!#REF!</definedName>
    <definedName name="LMUR4">!#REF!</definedName>
    <definedName name="LMUR5">!#REF!</definedName>
    <definedName name="LMUR6">!#REF!</definedName>
    <definedName name="lnbl">#REF!</definedName>
    <definedName name="lo">!#REF!</definedName>
    <definedName name="load">!#REF!</definedName>
    <definedName name="load1">!#REF!</definedName>
    <definedName name="loader">!#REF!</definedName>
    <definedName name="loader_1">"#REF!"</definedName>
    <definedName name="loader_12">"$#REF!.#REF!#REF!"</definedName>
    <definedName name="loader_14">#REF!</definedName>
    <definedName name="loader_15">#REF!</definedName>
    <definedName name="loader_16">#REF!</definedName>
    <definedName name="loader_17">#REF!</definedName>
    <definedName name="loader_9">#REF!</definedName>
    <definedName name="loadtest">#REF!</definedName>
    <definedName name="Loan_Amount">#REF!</definedName>
    <definedName name="Loan_Start">#REF!</definedName>
    <definedName name="Loan_Years">#REF!</definedName>
    <definedName name="loans_adv">#REF!</definedName>
    <definedName name="LOCAL">!#REF!</definedName>
    <definedName name="LOCAL_STAFF">!#REF!</definedName>
    <definedName name="LOCAL_STAFF_ENTRY">#REF!</definedName>
    <definedName name="Location" localSheetId="2">City&amp;" "&amp;State</definedName>
    <definedName name="Location" localSheetId="1">City&amp;" "&amp;State</definedName>
    <definedName name="Location" localSheetId="9">City&amp;" "&amp;State</definedName>
    <definedName name="Location">City&amp;" "&amp;State</definedName>
    <definedName name="Location___0">#N/A</definedName>
    <definedName name="Location___0___0">NA()</definedName>
    <definedName name="Location___10">#N/A</definedName>
    <definedName name="Location___11">#N/A</definedName>
    <definedName name="Location___16">#N/A</definedName>
    <definedName name="Location___17">#N/A</definedName>
    <definedName name="Location___20">#N/A</definedName>
    <definedName name="Location___22">#N/A</definedName>
    <definedName name="Location___23">#N/A</definedName>
    <definedName name="Location___24">#N/A</definedName>
    <definedName name="Location___25">#N/A</definedName>
    <definedName name="Location___31">#N/A</definedName>
    <definedName name="Location___6">#N/A</definedName>
    <definedName name="locationb" localSheetId="2">City&amp;" "&amp;State</definedName>
    <definedName name="locationb" localSheetId="1">City&amp;" "&amp;State</definedName>
    <definedName name="locationb" localSheetId="9">City&amp;" "&amp;State</definedName>
    <definedName name="locationb">City&amp;" "&amp;State</definedName>
    <definedName name="LOCO">#REF!</definedName>
    <definedName name="LOFT">!#REF!</definedName>
    <definedName name="LOFT_1">"#REF!"</definedName>
    <definedName name="LOFT_12">"$#REF!.#REF!#REF!"</definedName>
    <definedName name="loi" localSheetId="2" hidden="1">{#N/A,#N/A,TRUE,"Front";#N/A,#N/A,TRUE,"Simple Letter";#N/A,#N/A,TRUE,"Inside";#N/A,#N/A,TRUE,"Contents";#N/A,#N/A,TRUE,"Basis";#N/A,#N/A,TRUE,"Inclusions";#N/A,#N/A,TRUE,"Exclusions";#N/A,#N/A,TRUE,"Areas";#N/A,#N/A,TRUE,"Summary";#N/A,#N/A,TRUE,"Detail"}</definedName>
    <definedName name="loi" localSheetId="1" hidden="1">{#N/A,#N/A,TRUE,"Front";#N/A,#N/A,TRUE,"Simple Letter";#N/A,#N/A,TRUE,"Inside";#N/A,#N/A,TRUE,"Contents";#N/A,#N/A,TRUE,"Basis";#N/A,#N/A,TRUE,"Inclusions";#N/A,#N/A,TRUE,"Exclusions";#N/A,#N/A,TRUE,"Areas";#N/A,#N/A,TRUE,"Summary";#N/A,#N/A,TRUE,"Detail"}</definedName>
    <definedName name="loi" localSheetId="9" hidden="1">{#N/A,#N/A,TRUE,"Front";#N/A,#N/A,TRUE,"Simple Letter";#N/A,#N/A,TRUE,"Inside";#N/A,#N/A,TRUE,"Contents";#N/A,#N/A,TRUE,"Basis";#N/A,#N/A,TRUE,"Inclusions";#N/A,#N/A,TRUE,"Exclusions";#N/A,#N/A,TRUE,"Areas";#N/A,#N/A,TRUE,"Summary";#N/A,#N/A,TRUE,"Detail"}</definedName>
    <definedName name="loi" hidden="1">{#N/A,#N/A,TRUE,"Front";#N/A,#N/A,TRUE,"Simple Letter";#N/A,#N/A,TRUE,"Inside";#N/A,#N/A,TRUE,"Contents";#N/A,#N/A,TRUE,"Basis";#N/A,#N/A,TRUE,"Inclusions";#N/A,#N/A,TRUE,"Exclusions";#N/A,#N/A,TRUE,"Areas";#N/A,#N/A,TRUE,"Summary";#N/A,#N/A,TRUE,"Detail"}</definedName>
    <definedName name="look">#REF!</definedName>
    <definedName name="lots">#N/A</definedName>
    <definedName name="Lp">#REF!</definedName>
    <definedName name="Lpile">#REF!</definedName>
    <definedName name="Lpilecap">#REF!</definedName>
    <definedName name="Lr">!#REF!</definedName>
    <definedName name="Lr___0">!#REF!</definedName>
    <definedName name="Lr___13">!#REF!</definedName>
    <definedName name="lreturn">#REF!</definedName>
    <definedName name="Lroad">"$#REF!.$#REF!$#REF!"</definedName>
    <definedName name="Lroad_1">"#REF!"</definedName>
    <definedName name="Lroad_24">NA()</definedName>
    <definedName name="Lroad_7">NA()</definedName>
    <definedName name="LRUB1">!#REF!</definedName>
    <definedName name="LRUB2">!#REF!</definedName>
    <definedName name="LRUB3">!#REF!</definedName>
    <definedName name="LRUB4">!#REF!</definedName>
    <definedName name="LRUB5">!#REF!</definedName>
    <definedName name="LRUB6">!#REF!</definedName>
    <definedName name="LS">#REF!</definedName>
    <definedName name="lsa">#REF!</definedName>
    <definedName name="Lsand">"$#REF!.$#REF!$#REF!"</definedName>
    <definedName name="Lsand_1">"#REF!"</definedName>
    <definedName name="Lsand_24">NA()</definedName>
    <definedName name="Lsand_7">NA()</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sdcovdA">!#REF!</definedName>
    <definedName name="lsdcovdC">!#REF!</definedName>
    <definedName name="lsdcovdE">!#REF!</definedName>
    <definedName name="lsdrain.a.pcc">#REF!</definedName>
    <definedName name="lsdrain.b.pcc">#REF!</definedName>
    <definedName name="lsdrain.c.pcc">#REF!</definedName>
    <definedName name="lsdrain.d.pcc">#REF!</definedName>
    <definedName name="lsdrain.e.pcc">#REF!</definedName>
    <definedName name="lsduncovdB">!#REF!</definedName>
    <definedName name="lsduncovdD">!#REF!</definedName>
    <definedName name="LSNO1">!#REF!</definedName>
    <definedName name="LSNO1_1">"#REF!"</definedName>
    <definedName name="LSNO1_12">"$#REF!.#REF!#REF!"</definedName>
    <definedName name="LSNO1_14">#REF!</definedName>
    <definedName name="LSNO1_15">#REF!</definedName>
    <definedName name="LSNO1_16">#REF!</definedName>
    <definedName name="LSNO1_17">#REF!</definedName>
    <definedName name="LSNO1_9">#REF!</definedName>
    <definedName name="LSNO10">!#REF!</definedName>
    <definedName name="LSNO10_1">"#REF!"</definedName>
    <definedName name="LSNO10_12">"$#REF!.#REF!#REF!"</definedName>
    <definedName name="LSNO10_14">#REF!</definedName>
    <definedName name="LSNO10_15">#REF!</definedName>
    <definedName name="LSNO10_16">#REF!</definedName>
    <definedName name="LSNO10_17">#REF!</definedName>
    <definedName name="LSNO100">!#REF!</definedName>
    <definedName name="LSNO100_1">"#REF!"</definedName>
    <definedName name="LSNO100_12">"$#REF!.#REF!#REF!"</definedName>
    <definedName name="LSNO100_14">#REF!</definedName>
    <definedName name="LSNO100_15">#REF!</definedName>
    <definedName name="LSNO100_16">#REF!</definedName>
    <definedName name="LSNO100_17">#REF!</definedName>
    <definedName name="LSNO101">!#REF!</definedName>
    <definedName name="LSNO101_1">"#REF!"</definedName>
    <definedName name="LSNO101_12">"$#REF!.#REF!#REF!"</definedName>
    <definedName name="LSNO101_14">#REF!</definedName>
    <definedName name="LSNO101_15">#REF!</definedName>
    <definedName name="LSNO101_16">#REF!</definedName>
    <definedName name="LSNO101_17">#REF!</definedName>
    <definedName name="LSNO102">!#REF!</definedName>
    <definedName name="LSNO102_1">"#REF!"</definedName>
    <definedName name="LSNO102_12">"$#REF!.#REF!#REF!"</definedName>
    <definedName name="LSNO102_14">#REF!</definedName>
    <definedName name="LSNO102_15">#REF!</definedName>
    <definedName name="LSNO102_16">#REF!</definedName>
    <definedName name="LSNO102_17">#REF!</definedName>
    <definedName name="LSNO103">!#REF!</definedName>
    <definedName name="LSNO103_1">"#REF!"</definedName>
    <definedName name="LSNO103_12">"$#REF!.#REF!#REF!"</definedName>
    <definedName name="LSNO103_14">#REF!</definedName>
    <definedName name="LSNO103_15">#REF!</definedName>
    <definedName name="LSNO103_16">#REF!</definedName>
    <definedName name="LSNO103_17">#REF!</definedName>
    <definedName name="LSNO104">!#REF!</definedName>
    <definedName name="LSNO104_1">"#REF!"</definedName>
    <definedName name="LSNO104_12">"$#REF!.#REF!#REF!"</definedName>
    <definedName name="LSNO104_14">#REF!</definedName>
    <definedName name="LSNO104_15">#REF!</definedName>
    <definedName name="LSNO104_16">#REF!</definedName>
    <definedName name="LSNO104_17">#REF!</definedName>
    <definedName name="LSNO105">!#REF!</definedName>
    <definedName name="LSNO105_1">"#REF!"</definedName>
    <definedName name="LSNO105_12">"$#REF!.#REF!#REF!"</definedName>
    <definedName name="LSNO105_14">#REF!</definedName>
    <definedName name="LSNO105_15">#REF!</definedName>
    <definedName name="LSNO105_16">#REF!</definedName>
    <definedName name="LSNO105_17">#REF!</definedName>
    <definedName name="LSNO106">!#REF!</definedName>
    <definedName name="LSNO106_1">"#REF!"</definedName>
    <definedName name="LSNO106_12">"$#REF!.#REF!#REF!"</definedName>
    <definedName name="LSNO106_14">#REF!</definedName>
    <definedName name="LSNO106_15">#REF!</definedName>
    <definedName name="LSNO106_16">#REF!</definedName>
    <definedName name="LSNO106_17">#REF!</definedName>
    <definedName name="LSNO107">!#REF!</definedName>
    <definedName name="LSNO107_1">"#REF!"</definedName>
    <definedName name="LSNO107_12">"$#REF!.#REF!#REF!"</definedName>
    <definedName name="LSNO107_14">#REF!</definedName>
    <definedName name="LSNO107_15">#REF!</definedName>
    <definedName name="LSNO107_16">#REF!</definedName>
    <definedName name="LSNO107_17">#REF!</definedName>
    <definedName name="LSNO108">!#REF!</definedName>
    <definedName name="LSNO108_1">"#REF!"</definedName>
    <definedName name="LSNO108_12">"$#REF!.#REF!#REF!"</definedName>
    <definedName name="LSNO108_14">#REF!</definedName>
    <definedName name="LSNO108_15">#REF!</definedName>
    <definedName name="LSNO108_16">#REF!</definedName>
    <definedName name="LSNO108_17">#REF!</definedName>
    <definedName name="LSNO109">!#REF!</definedName>
    <definedName name="LSNO109_1">"#REF!"</definedName>
    <definedName name="LSNO109_12">"$#REF!.#REF!#REF!"</definedName>
    <definedName name="LSNO109_14">#REF!</definedName>
    <definedName name="LSNO109_15">#REF!</definedName>
    <definedName name="LSNO109_16">#REF!</definedName>
    <definedName name="LSNO109_17">#REF!</definedName>
    <definedName name="LSNO11">!#REF!</definedName>
    <definedName name="LSNO11_1">"#REF!"</definedName>
    <definedName name="LSNO11_12">"$#REF!.#REF!#REF!"</definedName>
    <definedName name="LSNO11_14">#REF!</definedName>
    <definedName name="LSNO11_15">#REF!</definedName>
    <definedName name="LSNO11_16">#REF!</definedName>
    <definedName name="LSNO11_17">#REF!</definedName>
    <definedName name="LSNO110">!#REF!</definedName>
    <definedName name="LSNO110_1">"#REF!"</definedName>
    <definedName name="LSNO110_12">"$#REF!.#REF!#REF!"</definedName>
    <definedName name="LSNO110_14">#REF!</definedName>
    <definedName name="LSNO110_15">#REF!</definedName>
    <definedName name="LSNO110_16">#REF!</definedName>
    <definedName name="LSNO110_17">#REF!</definedName>
    <definedName name="LSNO111">!#REF!</definedName>
    <definedName name="LSNO111_1">"#REF!"</definedName>
    <definedName name="LSNO111_12">"$#REF!.#REF!#REF!"</definedName>
    <definedName name="LSNO111_14">#REF!</definedName>
    <definedName name="LSNO111_15">#REF!</definedName>
    <definedName name="LSNO111_16">#REF!</definedName>
    <definedName name="LSNO111_17">#REF!</definedName>
    <definedName name="LSNO112">!#REF!</definedName>
    <definedName name="LSNO112_1">"#REF!"</definedName>
    <definedName name="LSNO112_12">"$#REF!.#REF!#REF!"</definedName>
    <definedName name="LSNO112_14">#REF!</definedName>
    <definedName name="LSNO112_15">#REF!</definedName>
    <definedName name="LSNO112_16">#REF!</definedName>
    <definedName name="LSNO112_17">#REF!</definedName>
    <definedName name="LSNO113">!#REF!</definedName>
    <definedName name="LSNO113_1">"#REF!"</definedName>
    <definedName name="LSNO113_12">"$#REF!.#REF!#REF!"</definedName>
    <definedName name="LSNO113_14">#REF!</definedName>
    <definedName name="LSNO113_15">#REF!</definedName>
    <definedName name="LSNO113_16">#REF!</definedName>
    <definedName name="LSNO113_17">#REF!</definedName>
    <definedName name="LSNO114">!#REF!</definedName>
    <definedName name="LSNO114_1">"#REF!"</definedName>
    <definedName name="LSNO114_12">"$#REF!.#REF!#REF!"</definedName>
    <definedName name="LSNO114_14">#REF!</definedName>
    <definedName name="LSNO114_15">#REF!</definedName>
    <definedName name="LSNO114_16">#REF!</definedName>
    <definedName name="LSNO114_17">#REF!</definedName>
    <definedName name="LSNO115">!#REF!</definedName>
    <definedName name="LSNO115_1">"#REF!"</definedName>
    <definedName name="LSNO115_12">"$#REF!.#REF!#REF!"</definedName>
    <definedName name="LSNO115_14">#REF!</definedName>
    <definedName name="LSNO115_15">#REF!</definedName>
    <definedName name="LSNO115_16">#REF!</definedName>
    <definedName name="LSNO115_17">#REF!</definedName>
    <definedName name="LSNO116">!#REF!</definedName>
    <definedName name="LSNO116_1">"#REF!"</definedName>
    <definedName name="LSNO116_12">"$#REF!.#REF!#REF!"</definedName>
    <definedName name="LSNO116_14">#REF!</definedName>
    <definedName name="LSNO116_15">#REF!</definedName>
    <definedName name="LSNO116_16">#REF!</definedName>
    <definedName name="LSNO116_17">#REF!</definedName>
    <definedName name="LSNO117">!#REF!</definedName>
    <definedName name="LSNO117_1">"#REF!"</definedName>
    <definedName name="LSNO117_12">"$#REF!.#REF!#REF!"</definedName>
    <definedName name="LSNO117_14">#REF!</definedName>
    <definedName name="LSNO117_15">#REF!</definedName>
    <definedName name="LSNO117_16">#REF!</definedName>
    <definedName name="LSNO117_17">#REF!</definedName>
    <definedName name="LSNO118">!#REF!</definedName>
    <definedName name="LSNO118_1">"#REF!"</definedName>
    <definedName name="LSNO118_12">"$#REF!.#REF!#REF!"</definedName>
    <definedName name="LSNO118_14">#REF!</definedName>
    <definedName name="LSNO118_15">#REF!</definedName>
    <definedName name="LSNO118_16">#REF!</definedName>
    <definedName name="LSNO118_17">#REF!</definedName>
    <definedName name="LSNO119">!#REF!</definedName>
    <definedName name="LSNO119_1">"#REF!"</definedName>
    <definedName name="LSNO119_12">"$#REF!.#REF!#REF!"</definedName>
    <definedName name="LSNO119_14">#REF!</definedName>
    <definedName name="LSNO119_15">#REF!</definedName>
    <definedName name="LSNO119_16">#REF!</definedName>
    <definedName name="LSNO119_17">#REF!</definedName>
    <definedName name="LSNO12">!#REF!</definedName>
    <definedName name="LSNO12_1">"#REF!"</definedName>
    <definedName name="LSNO12_11">#REF!</definedName>
    <definedName name="LSNO12_11_16">#REF!</definedName>
    <definedName name="LSNO12_11_17">#REF!</definedName>
    <definedName name="LSNO12_11_9">#REF!</definedName>
    <definedName name="LSNO12_12">"$#REF!.#REF!#REF!"</definedName>
    <definedName name="LSNO12_12_16">#REF!</definedName>
    <definedName name="LSNO12_12_17">#REF!</definedName>
    <definedName name="LSNO12_12_9">#REF!</definedName>
    <definedName name="LSNO12_13">#REF!</definedName>
    <definedName name="LSNO12_13_16">#REF!</definedName>
    <definedName name="LSNO12_13_17">#REF!</definedName>
    <definedName name="LSNO12_13_9">#REF!</definedName>
    <definedName name="LSNO12_14">#REF!</definedName>
    <definedName name="LSNO12_14_16">#REF!</definedName>
    <definedName name="LSNO12_14_17">#REF!</definedName>
    <definedName name="LSNO12_14_9">#REF!</definedName>
    <definedName name="LSNO12_15">#REF!</definedName>
    <definedName name="LSNO12_15_1">#REF!</definedName>
    <definedName name="LSNO12_15_1_9">#REF!</definedName>
    <definedName name="LSNO12_15_16">#REF!</definedName>
    <definedName name="LSNO12_15_17">#REF!</definedName>
    <definedName name="LSNO12_15_9">#REF!</definedName>
    <definedName name="LSNO12_16">#REF!</definedName>
    <definedName name="LSNO12_17">#REF!</definedName>
    <definedName name="LSNO12_7">#REF!</definedName>
    <definedName name="LSNO12_7_16">#REF!</definedName>
    <definedName name="LSNO12_7_17">#REF!</definedName>
    <definedName name="LSNO12_7_9">#REF!</definedName>
    <definedName name="LSNO12_9">#REF!</definedName>
    <definedName name="LSNO12_9_1">#REF!</definedName>
    <definedName name="LSNO12_9_16">#REF!</definedName>
    <definedName name="LSNO12_9_17">#REF!</definedName>
    <definedName name="LSNO12_9_9">#REF!</definedName>
    <definedName name="LSNO120">!#REF!</definedName>
    <definedName name="LSNO120_1">"#REF!"</definedName>
    <definedName name="LSNO120_12">"$#REF!.#REF!#REF!"</definedName>
    <definedName name="LSNO120_14">#REF!</definedName>
    <definedName name="LSNO120_15">#REF!</definedName>
    <definedName name="LSNO120_16">#REF!</definedName>
    <definedName name="LSNO120_17">#REF!</definedName>
    <definedName name="LSNO121">!#REF!</definedName>
    <definedName name="LSNO121_1">"#REF!"</definedName>
    <definedName name="LSNO121_12">"$#REF!.#REF!#REF!"</definedName>
    <definedName name="LSNO121_14">#REF!</definedName>
    <definedName name="LSNO121_15">#REF!</definedName>
    <definedName name="LSNO121_16">#REF!</definedName>
    <definedName name="LSNO121_17">#REF!</definedName>
    <definedName name="LSNO122">!#REF!</definedName>
    <definedName name="LSNO122_1">"#REF!"</definedName>
    <definedName name="LSNO122_12">"$#REF!.#REF!#REF!"</definedName>
    <definedName name="LSNO122_14">#REF!</definedName>
    <definedName name="LSNO122_15">#REF!</definedName>
    <definedName name="LSNO122_16">#REF!</definedName>
    <definedName name="LSNO122_17">#REF!</definedName>
    <definedName name="LSNO123">!#REF!</definedName>
    <definedName name="LSNO123_1">"#REF!"</definedName>
    <definedName name="LSNO123_12">"$#REF!.#REF!#REF!"</definedName>
    <definedName name="LSNO123_14">#REF!</definedName>
    <definedName name="LSNO123_15">#REF!</definedName>
    <definedName name="LSNO123_16">#REF!</definedName>
    <definedName name="LSNO123_17">#REF!</definedName>
    <definedName name="LSNO124">!#REF!</definedName>
    <definedName name="LSNO124_1">"#REF!"</definedName>
    <definedName name="LSNO124_12">"$#REF!.#REF!#REF!"</definedName>
    <definedName name="LSNO124_14">#REF!</definedName>
    <definedName name="LSNO124_15">#REF!</definedName>
    <definedName name="LSNO124_16">#REF!</definedName>
    <definedName name="LSNO124_17">#REF!</definedName>
    <definedName name="LSNO125">!#REF!</definedName>
    <definedName name="LSNO125_1">"#REF!"</definedName>
    <definedName name="LSNO125_12">"$#REF!.#REF!#REF!"</definedName>
    <definedName name="LSNO125_14">#REF!</definedName>
    <definedName name="LSNO125_15">#REF!</definedName>
    <definedName name="LSNO125_16">#REF!</definedName>
    <definedName name="LSNO125_17">#REF!</definedName>
    <definedName name="LSNO126">!#REF!</definedName>
    <definedName name="LSNO126_1">"#REF!"</definedName>
    <definedName name="LSNO126_12">"$#REF!.#REF!#REF!"</definedName>
    <definedName name="LSNO126_14">#REF!</definedName>
    <definedName name="LSNO126_15">#REF!</definedName>
    <definedName name="LSNO126_16">#REF!</definedName>
    <definedName name="LSNO126_17">#REF!</definedName>
    <definedName name="LSNO127">!#REF!</definedName>
    <definedName name="LSNO127_1">"#REF!"</definedName>
    <definedName name="LSNO127_12">"$#REF!.#REF!#REF!"</definedName>
    <definedName name="LSNO127_14">#REF!</definedName>
    <definedName name="LSNO127_15">#REF!</definedName>
    <definedName name="LSNO127_16">#REF!</definedName>
    <definedName name="LSNO127_17">#REF!</definedName>
    <definedName name="LSNO128">!#REF!</definedName>
    <definedName name="LSNO128_1">"#REF!"</definedName>
    <definedName name="LSNO128_12">"$#REF!.#REF!#REF!"</definedName>
    <definedName name="LSNO128_14">#REF!</definedName>
    <definedName name="LSNO128_15">#REF!</definedName>
    <definedName name="LSNO128_16">#REF!</definedName>
    <definedName name="LSNO128_17">#REF!</definedName>
    <definedName name="LSNO129">!#REF!</definedName>
    <definedName name="LSNO129_1">"#REF!"</definedName>
    <definedName name="LSNO129_12">"$#REF!.#REF!#REF!"</definedName>
    <definedName name="LSNO129_14">#REF!</definedName>
    <definedName name="LSNO129_15">#REF!</definedName>
    <definedName name="LSNO129_16">#REF!</definedName>
    <definedName name="LSNO129_17">#REF!</definedName>
    <definedName name="LSNO13">!#REF!</definedName>
    <definedName name="LSNO13_1">"#REF!"</definedName>
    <definedName name="LSNO13_12">"$#REF!.#REF!#REF!"</definedName>
    <definedName name="LSNO13_14">#REF!</definedName>
    <definedName name="LSNO13_15">#REF!</definedName>
    <definedName name="LSNO13_16">#REF!</definedName>
    <definedName name="LSNO13_17">#REF!</definedName>
    <definedName name="LSNO130">!#REF!</definedName>
    <definedName name="LSNO130_1">"#REF!"</definedName>
    <definedName name="LSNO130_12">"$#REF!.#REF!#REF!"</definedName>
    <definedName name="LSNO130_14">#REF!</definedName>
    <definedName name="LSNO130_15">#REF!</definedName>
    <definedName name="LSNO130_16">#REF!</definedName>
    <definedName name="LSNO130_17">#REF!</definedName>
    <definedName name="LSNO131">!#REF!</definedName>
    <definedName name="LSNO131_1">"#REF!"</definedName>
    <definedName name="LSNO131_12">"$#REF!.#REF!#REF!"</definedName>
    <definedName name="LSNO131_14">#REF!</definedName>
    <definedName name="LSNO131_15">#REF!</definedName>
    <definedName name="LSNO131_16">#REF!</definedName>
    <definedName name="LSNO131_17">#REF!</definedName>
    <definedName name="LSNO132">!#REF!</definedName>
    <definedName name="LSNO132_1">"#REF!"</definedName>
    <definedName name="LSNO132_12">"$#REF!.#REF!#REF!"</definedName>
    <definedName name="LSNO132_14">#REF!</definedName>
    <definedName name="LSNO132_15">#REF!</definedName>
    <definedName name="LSNO132_16">#REF!</definedName>
    <definedName name="LSNO132_17">#REF!</definedName>
    <definedName name="LSNO133">!#REF!</definedName>
    <definedName name="LSNO133_1">"#REF!"</definedName>
    <definedName name="LSNO133_12">"$#REF!.#REF!#REF!"</definedName>
    <definedName name="LSNO133_14">#REF!</definedName>
    <definedName name="LSNO133_15">#REF!</definedName>
    <definedName name="LSNO133_16">#REF!</definedName>
    <definedName name="LSNO133_17">#REF!</definedName>
    <definedName name="LSNO134">!#REF!</definedName>
    <definedName name="LSNO134_1">"#REF!"</definedName>
    <definedName name="LSNO134_12">"$#REF!.#REF!#REF!"</definedName>
    <definedName name="LSNO134_14">#REF!</definedName>
    <definedName name="LSNO134_15">#REF!</definedName>
    <definedName name="LSNO134_16">#REF!</definedName>
    <definedName name="LSNO134_17">#REF!</definedName>
    <definedName name="LSNO135">!#REF!</definedName>
    <definedName name="LSNO135_1">"#REF!"</definedName>
    <definedName name="LSNO135_12">"$#REF!.#REF!#REF!"</definedName>
    <definedName name="LSNO135_14">#REF!</definedName>
    <definedName name="LSNO135_15">#REF!</definedName>
    <definedName name="LSNO135_16">#REF!</definedName>
    <definedName name="LSNO135_17">#REF!</definedName>
    <definedName name="LSNO136">!#REF!</definedName>
    <definedName name="LSNO136_1">"#REF!"</definedName>
    <definedName name="LSNO136_12">"$#REF!.#REF!#REF!"</definedName>
    <definedName name="LSNO136_14">#REF!</definedName>
    <definedName name="LSNO136_15">#REF!</definedName>
    <definedName name="LSNO136_16">#REF!</definedName>
    <definedName name="LSNO136_17">#REF!</definedName>
    <definedName name="LSNO137">!#REF!</definedName>
    <definedName name="LSNO137_1">"#REF!"</definedName>
    <definedName name="LSNO137_12">"$#REF!.#REF!#REF!"</definedName>
    <definedName name="LSNO137_14">#REF!</definedName>
    <definedName name="LSNO137_15">#REF!</definedName>
    <definedName name="LSNO137_16">#REF!</definedName>
    <definedName name="LSNO137_17">#REF!</definedName>
    <definedName name="LSNO138">!#REF!</definedName>
    <definedName name="LSNO138_1">"#REF!"</definedName>
    <definedName name="LSNO138_12">"$#REF!.#REF!#REF!"</definedName>
    <definedName name="LSNO138_14">#REF!</definedName>
    <definedName name="LSNO138_15">#REF!</definedName>
    <definedName name="LSNO138_16">#REF!</definedName>
    <definedName name="LSNO138_17">#REF!</definedName>
    <definedName name="LSNO139">!#REF!</definedName>
    <definedName name="LSNO139_1">"#REF!"</definedName>
    <definedName name="LSNO139_12">"$#REF!.#REF!#REF!"</definedName>
    <definedName name="LSNO139_14">#REF!</definedName>
    <definedName name="LSNO139_15">#REF!</definedName>
    <definedName name="LSNO139_16">#REF!</definedName>
    <definedName name="LSNO139_17">#REF!</definedName>
    <definedName name="LSNO14">!#REF!</definedName>
    <definedName name="LSNO14_1">"#REF!"</definedName>
    <definedName name="LSNO14_12">"$#REF!.#REF!#REF!"</definedName>
    <definedName name="LSNO14_14">#REF!</definedName>
    <definedName name="LSNO14_15">#REF!</definedName>
    <definedName name="LSNO14_16">#REF!</definedName>
    <definedName name="LSNO14_17">#REF!</definedName>
    <definedName name="LSNO140">!#REF!</definedName>
    <definedName name="LSNO140_1">"#REF!"</definedName>
    <definedName name="LSNO140_12">"$#REF!.#REF!#REF!"</definedName>
    <definedName name="LSNO140_14">#REF!</definedName>
    <definedName name="LSNO140_15">#REF!</definedName>
    <definedName name="LSNO140_16">#REF!</definedName>
    <definedName name="LSNO140_17">#REF!</definedName>
    <definedName name="LSNO141">!#REF!</definedName>
    <definedName name="LSNO141_1">"#REF!"</definedName>
    <definedName name="LSNO141_12">"$#REF!.#REF!#REF!"</definedName>
    <definedName name="LSNO141_14">#REF!</definedName>
    <definedName name="LSNO141_15">#REF!</definedName>
    <definedName name="LSNO141_16">#REF!</definedName>
    <definedName name="LSNO141_17">#REF!</definedName>
    <definedName name="LSNO142">!#REF!</definedName>
    <definedName name="LSNO142_1">"#REF!"</definedName>
    <definedName name="LSNO142_12">"$#REF!.#REF!#REF!"</definedName>
    <definedName name="LSNO142_14">#REF!</definedName>
    <definedName name="LSNO142_15">#REF!</definedName>
    <definedName name="LSNO142_16">#REF!</definedName>
    <definedName name="LSNO142_17">#REF!</definedName>
    <definedName name="LSNO143">!#REF!</definedName>
    <definedName name="LSNO143_1">"#REF!"</definedName>
    <definedName name="LSNO143_12">"$#REF!.#REF!#REF!"</definedName>
    <definedName name="LSNO143_14">#REF!</definedName>
    <definedName name="LSNO143_15">#REF!</definedName>
    <definedName name="LSNO143_16">#REF!</definedName>
    <definedName name="LSNO143_17">#REF!</definedName>
    <definedName name="LSNO144">!#REF!</definedName>
    <definedName name="LSNO144_1">"#REF!"</definedName>
    <definedName name="LSNO144_12">"$#REF!.#REF!#REF!"</definedName>
    <definedName name="LSNO144_14">#REF!</definedName>
    <definedName name="LSNO144_15">#REF!</definedName>
    <definedName name="LSNO144_16">#REF!</definedName>
    <definedName name="LSNO144_17">#REF!</definedName>
    <definedName name="LSNO145">!#REF!</definedName>
    <definedName name="LSNO145_1">"#REF!"</definedName>
    <definedName name="LSNO145_12">"$#REF!.#REF!#REF!"</definedName>
    <definedName name="LSNO145_14">#REF!</definedName>
    <definedName name="LSNO145_15">#REF!</definedName>
    <definedName name="LSNO145_16">#REF!</definedName>
    <definedName name="LSNO145_17">#REF!</definedName>
    <definedName name="LSNO146">!#REF!</definedName>
    <definedName name="LSNO146_1">"#REF!"</definedName>
    <definedName name="LSNO146_12">"$#REF!.#REF!#REF!"</definedName>
    <definedName name="LSNO146_14">#REF!</definedName>
    <definedName name="LSNO146_15">#REF!</definedName>
    <definedName name="LSNO146_16">#REF!</definedName>
    <definedName name="LSNO146_17">#REF!</definedName>
    <definedName name="LSNO147">!#REF!</definedName>
    <definedName name="LSNO147_1">"#REF!"</definedName>
    <definedName name="LSNO147_12">"$#REF!.#REF!#REF!"</definedName>
    <definedName name="LSNO147_14">#REF!</definedName>
    <definedName name="LSNO147_15">#REF!</definedName>
    <definedName name="LSNO147_16">#REF!</definedName>
    <definedName name="LSNO147_17">#REF!</definedName>
    <definedName name="LSNO148">!#REF!</definedName>
    <definedName name="LSNO148_1">"#REF!"</definedName>
    <definedName name="LSNO148_12">"$#REF!.#REF!#REF!"</definedName>
    <definedName name="LSNO148_14">#REF!</definedName>
    <definedName name="LSNO148_15">#REF!</definedName>
    <definedName name="LSNO148_16">#REF!</definedName>
    <definedName name="LSNO148_17">#REF!</definedName>
    <definedName name="LSNO149">!#REF!</definedName>
    <definedName name="LSNO149_1">"#REF!"</definedName>
    <definedName name="LSNO149_12">"$#REF!.#REF!#REF!"</definedName>
    <definedName name="LSNO149_14">#REF!</definedName>
    <definedName name="LSNO149_15">#REF!</definedName>
    <definedName name="LSNO149_16">#REF!</definedName>
    <definedName name="LSNO149_17">#REF!</definedName>
    <definedName name="LSNO15">!#REF!</definedName>
    <definedName name="LSNO15_1">"#REF!"</definedName>
    <definedName name="LSNO15_11">#REF!</definedName>
    <definedName name="LSNO15_11_16">#REF!</definedName>
    <definedName name="LSNO15_11_17">#REF!</definedName>
    <definedName name="LSNO15_11_9">#REF!</definedName>
    <definedName name="LSNO15_12">"$#REF!.#REF!#REF!"</definedName>
    <definedName name="LSNO15_12_16">#REF!</definedName>
    <definedName name="LSNO15_12_17">#REF!</definedName>
    <definedName name="LSNO15_12_9">#REF!</definedName>
    <definedName name="LSNO15_13">#REF!</definedName>
    <definedName name="LSNO15_13_16">#REF!</definedName>
    <definedName name="LSNO15_13_17">#REF!</definedName>
    <definedName name="LSNO15_13_9">#REF!</definedName>
    <definedName name="LSNO15_14">#REF!</definedName>
    <definedName name="LSNO15_14_16">#REF!</definedName>
    <definedName name="LSNO15_14_17">#REF!</definedName>
    <definedName name="LSNO15_14_9">#REF!</definedName>
    <definedName name="LSNO15_15">#REF!</definedName>
    <definedName name="LSNO15_15_1">#REF!</definedName>
    <definedName name="LSNO15_15_1_9">#REF!</definedName>
    <definedName name="LSNO15_15_16">#REF!</definedName>
    <definedName name="LSNO15_15_17">#REF!</definedName>
    <definedName name="LSNO15_15_9">#REF!</definedName>
    <definedName name="LSNO15_16">#REF!</definedName>
    <definedName name="LSNO15_17">#REF!</definedName>
    <definedName name="LSNO15_7">#REF!</definedName>
    <definedName name="LSNO15_7_16">#REF!</definedName>
    <definedName name="LSNO15_7_17">#REF!</definedName>
    <definedName name="LSNO15_7_9">#REF!</definedName>
    <definedName name="LSNO15_9">#REF!</definedName>
    <definedName name="LSNO15_9_1">#REF!</definedName>
    <definedName name="LSNO15_9_16">#REF!</definedName>
    <definedName name="LSNO15_9_17">#REF!</definedName>
    <definedName name="LSNO15_9_9">#REF!</definedName>
    <definedName name="LSNO150">!#REF!</definedName>
    <definedName name="LSNO150_1">"#REF!"</definedName>
    <definedName name="LSNO150_12">"$#REF!.#REF!#REF!"</definedName>
    <definedName name="LSNO150_14">#REF!</definedName>
    <definedName name="LSNO150_15">#REF!</definedName>
    <definedName name="LSNO150_16">#REF!</definedName>
    <definedName name="LSNO150_17">#REF!</definedName>
    <definedName name="LSNO151">!#REF!</definedName>
    <definedName name="LSNO151_1">"#REF!"</definedName>
    <definedName name="LSNO151_12">"$#REF!.#REF!#REF!"</definedName>
    <definedName name="LSNO151_14">#REF!</definedName>
    <definedName name="LSNO151_15">#REF!</definedName>
    <definedName name="LSNO151_16">#REF!</definedName>
    <definedName name="LSNO151_17">#REF!</definedName>
    <definedName name="LSNO152">!#REF!</definedName>
    <definedName name="LSNO152_1">"#REF!"</definedName>
    <definedName name="LSNO152_12">"$#REF!.#REF!#REF!"</definedName>
    <definedName name="LSNO152_14">#REF!</definedName>
    <definedName name="LSNO152_15">#REF!</definedName>
    <definedName name="LSNO152_16">#REF!</definedName>
    <definedName name="LSNO152_17">#REF!</definedName>
    <definedName name="LSNO153">!#REF!</definedName>
    <definedName name="LSNO153_1">"#REF!"</definedName>
    <definedName name="LSNO153_12">"$#REF!.#REF!#REF!"</definedName>
    <definedName name="LSNO153_14">#REF!</definedName>
    <definedName name="LSNO153_15">#REF!</definedName>
    <definedName name="LSNO153_16">#REF!</definedName>
    <definedName name="LSNO153_17">#REF!</definedName>
    <definedName name="LSNO154">!#REF!</definedName>
    <definedName name="LSNO154_1">"#REF!"</definedName>
    <definedName name="LSNO154_12">"$#REF!.#REF!#REF!"</definedName>
    <definedName name="LSNO154_14">#REF!</definedName>
    <definedName name="LSNO154_15">#REF!</definedName>
    <definedName name="LSNO154_16">#REF!</definedName>
    <definedName name="LSNO154_17">#REF!</definedName>
    <definedName name="LSNO155">!#REF!</definedName>
    <definedName name="LSNO155_1">"#REF!"</definedName>
    <definedName name="LSNO155_12">"$#REF!.#REF!#REF!"</definedName>
    <definedName name="LSNO155_14">#REF!</definedName>
    <definedName name="LSNO155_15">#REF!</definedName>
    <definedName name="LSNO155_16">#REF!</definedName>
    <definedName name="LSNO155_17">#REF!</definedName>
    <definedName name="LSNO156">!#REF!</definedName>
    <definedName name="LSNO156_1">"#REF!"</definedName>
    <definedName name="LSNO156_12">"$#REF!.#REF!#REF!"</definedName>
    <definedName name="LSNO156_14">#REF!</definedName>
    <definedName name="LSNO156_15">#REF!</definedName>
    <definedName name="LSNO156_16">#REF!</definedName>
    <definedName name="LSNO156_17">#REF!</definedName>
    <definedName name="LSNO157">!#REF!</definedName>
    <definedName name="LSNO157_1">"#REF!"</definedName>
    <definedName name="LSNO157_12">"$#REF!.#REF!#REF!"</definedName>
    <definedName name="LSNO157_14">#REF!</definedName>
    <definedName name="LSNO157_15">#REF!</definedName>
    <definedName name="LSNO157_16">#REF!</definedName>
    <definedName name="LSNO157_17">#REF!</definedName>
    <definedName name="LSNO158">!#REF!</definedName>
    <definedName name="LSNO158_1">"#REF!"</definedName>
    <definedName name="LSNO158_12">"$#REF!.#REF!#REF!"</definedName>
    <definedName name="LSNO158_14">#REF!</definedName>
    <definedName name="LSNO158_15">#REF!</definedName>
    <definedName name="LSNO158_16">#REF!</definedName>
    <definedName name="LSNO158_17">#REF!</definedName>
    <definedName name="LSNO159">!#REF!</definedName>
    <definedName name="LSNO159_1">"#REF!"</definedName>
    <definedName name="LSNO159_12">"$#REF!.#REF!#REF!"</definedName>
    <definedName name="LSNO159_14">#REF!</definedName>
    <definedName name="LSNO159_15">#REF!</definedName>
    <definedName name="LSNO159_16">#REF!</definedName>
    <definedName name="LSNO159_17">#REF!</definedName>
    <definedName name="LSNO16">!#REF!</definedName>
    <definedName name="LSNO16_1">"#REF!"</definedName>
    <definedName name="LSNO16_12">"$#REF!.#REF!#REF!"</definedName>
    <definedName name="LSNO16_14">#REF!</definedName>
    <definedName name="LSNO16_15">#REF!</definedName>
    <definedName name="LSNO16_16">#REF!</definedName>
    <definedName name="LSNO16_17">#REF!</definedName>
    <definedName name="LSNO160">!#REF!</definedName>
    <definedName name="LSNO160_1">"#REF!"</definedName>
    <definedName name="LSNO160_12">"$#REF!.#REF!#REF!"</definedName>
    <definedName name="LSNO160_14">#REF!</definedName>
    <definedName name="LSNO160_15">#REF!</definedName>
    <definedName name="LSNO160_16">#REF!</definedName>
    <definedName name="LSNO160_17">#REF!</definedName>
    <definedName name="LSNO161">!#REF!</definedName>
    <definedName name="LSNO161_1">"#REF!"</definedName>
    <definedName name="LSNO161_12">"$#REF!.#REF!#REF!"</definedName>
    <definedName name="LSNO161_14">#REF!</definedName>
    <definedName name="LSNO161_15">#REF!</definedName>
    <definedName name="LSNO161_16">#REF!</definedName>
    <definedName name="LSNO161_17">#REF!</definedName>
    <definedName name="LSNO162">!#REF!</definedName>
    <definedName name="LSNO162_1">"#REF!"</definedName>
    <definedName name="LSNO162_12">"$#REF!.#REF!#REF!"</definedName>
    <definedName name="LSNO162_14">#REF!</definedName>
    <definedName name="LSNO162_15">#REF!</definedName>
    <definedName name="LSNO162_16">#REF!</definedName>
    <definedName name="LSNO162_17">#REF!</definedName>
    <definedName name="LSNO163">!#REF!</definedName>
    <definedName name="LSNO163_1">"#REF!"</definedName>
    <definedName name="LSNO163_12">"$#REF!.#REF!#REF!"</definedName>
    <definedName name="LSNO163_14">#REF!</definedName>
    <definedName name="LSNO163_15">#REF!</definedName>
    <definedName name="LSNO163_16">#REF!</definedName>
    <definedName name="LSNO163_17">#REF!</definedName>
    <definedName name="LSNO164">!#REF!</definedName>
    <definedName name="LSNO164_1">"#REF!"</definedName>
    <definedName name="LSNO164_12">"$#REF!.#REF!#REF!"</definedName>
    <definedName name="LSNO164_14">#REF!</definedName>
    <definedName name="LSNO164_15">#REF!</definedName>
    <definedName name="LSNO164_16">#REF!</definedName>
    <definedName name="LSNO164_17">#REF!</definedName>
    <definedName name="LSNO165">!#REF!</definedName>
    <definedName name="LSNO165_1">"#REF!"</definedName>
    <definedName name="LSNO165_12">"$#REF!.#REF!#REF!"</definedName>
    <definedName name="LSNO165_14">#REF!</definedName>
    <definedName name="LSNO165_15">#REF!</definedName>
    <definedName name="LSNO165_16">#REF!</definedName>
    <definedName name="LSNO165_17">#REF!</definedName>
    <definedName name="LSNO166">!#REF!</definedName>
    <definedName name="LSNO166_1">"#REF!"</definedName>
    <definedName name="LSNO166_12">"$#REF!.#REF!#REF!"</definedName>
    <definedName name="LSNO166_14">#REF!</definedName>
    <definedName name="LSNO166_15">#REF!</definedName>
    <definedName name="LSNO166_16">#REF!</definedName>
    <definedName name="LSNO166_17">#REF!</definedName>
    <definedName name="LSNO167">!#REF!</definedName>
    <definedName name="LSNO167_1">"#REF!"</definedName>
    <definedName name="LSNO167_12">"$#REF!.#REF!#REF!"</definedName>
    <definedName name="LSNO167_14">#REF!</definedName>
    <definedName name="LSNO167_15">#REF!</definedName>
    <definedName name="LSNO167_16">#REF!</definedName>
    <definedName name="LSNO167_17">#REF!</definedName>
    <definedName name="LSNO168">!#REF!</definedName>
    <definedName name="LSNO168_1">"#REF!"</definedName>
    <definedName name="LSNO168_12">"$#REF!.#REF!#REF!"</definedName>
    <definedName name="LSNO168_14">#REF!</definedName>
    <definedName name="LSNO168_15">#REF!</definedName>
    <definedName name="LSNO168_16">#REF!</definedName>
    <definedName name="LSNO168_17">#REF!</definedName>
    <definedName name="LSNO169">!#REF!</definedName>
    <definedName name="LSNO169_1">"#REF!"</definedName>
    <definedName name="LSNO169_12">"$#REF!.#REF!#REF!"</definedName>
    <definedName name="LSNO169_14">#REF!</definedName>
    <definedName name="LSNO169_15">#REF!</definedName>
    <definedName name="LSNO169_16">#REF!</definedName>
    <definedName name="LSNO169_17">#REF!</definedName>
    <definedName name="LSNO17">!#REF!</definedName>
    <definedName name="LSNO17_1">"#REF!"</definedName>
    <definedName name="LSNO17_11">#REF!</definedName>
    <definedName name="LSNO17_11_16">#REF!</definedName>
    <definedName name="LSNO17_11_17">#REF!</definedName>
    <definedName name="LSNO17_11_9">#REF!</definedName>
    <definedName name="LSNO17_12">"$#REF!.#REF!#REF!"</definedName>
    <definedName name="LSNO17_12_16">#REF!</definedName>
    <definedName name="LSNO17_12_17">#REF!</definedName>
    <definedName name="LSNO17_12_9">#REF!</definedName>
    <definedName name="LSNO17_13">#REF!</definedName>
    <definedName name="LSNO17_13_16">#REF!</definedName>
    <definedName name="LSNO17_13_17">#REF!</definedName>
    <definedName name="LSNO17_13_9">#REF!</definedName>
    <definedName name="LSNO17_14">#REF!</definedName>
    <definedName name="LSNO17_14_16">#REF!</definedName>
    <definedName name="LSNO17_14_17">#REF!</definedName>
    <definedName name="LSNO17_14_9">#REF!</definedName>
    <definedName name="LSNO17_15">#REF!</definedName>
    <definedName name="LSNO17_15_1">#REF!</definedName>
    <definedName name="LSNO17_15_1_9">#REF!</definedName>
    <definedName name="LSNO17_15_16">#REF!</definedName>
    <definedName name="LSNO17_15_17">#REF!</definedName>
    <definedName name="LSNO17_15_9">#REF!</definedName>
    <definedName name="LSNO17_16">#REF!</definedName>
    <definedName name="LSNO17_17">#REF!</definedName>
    <definedName name="LSNO17_7">#REF!</definedName>
    <definedName name="LSNO17_7_16">#REF!</definedName>
    <definedName name="LSNO17_7_17">#REF!</definedName>
    <definedName name="LSNO17_7_9">#REF!</definedName>
    <definedName name="LSNO17_9">#REF!</definedName>
    <definedName name="LSNO17_9_1">#REF!</definedName>
    <definedName name="LSNO17_9_16">#REF!</definedName>
    <definedName name="LSNO17_9_17">#REF!</definedName>
    <definedName name="LSNO17_9_9">#REF!</definedName>
    <definedName name="LSNO170">!#REF!</definedName>
    <definedName name="LSNO170_1">"#REF!"</definedName>
    <definedName name="LSNO170_12">"$#REF!.#REF!#REF!"</definedName>
    <definedName name="LSNO170_14">#REF!</definedName>
    <definedName name="LSNO170_15">#REF!</definedName>
    <definedName name="LSNO170_16">#REF!</definedName>
    <definedName name="LSNO170_17">#REF!</definedName>
    <definedName name="LSNO171">!#REF!</definedName>
    <definedName name="LSNO171_1">"#REF!"</definedName>
    <definedName name="LSNO171_12">"$#REF!.#REF!#REF!"</definedName>
    <definedName name="LSNO171_14">#REF!</definedName>
    <definedName name="LSNO171_15">#REF!</definedName>
    <definedName name="LSNO171_16">#REF!</definedName>
    <definedName name="LSNO171_17">#REF!</definedName>
    <definedName name="LSNO172">!#REF!</definedName>
    <definedName name="LSNO172_1">"#REF!"</definedName>
    <definedName name="LSNO172_12">"$#REF!.#REF!#REF!"</definedName>
    <definedName name="LSNO172_14">#REF!</definedName>
    <definedName name="LSNO172_15">#REF!</definedName>
    <definedName name="LSNO172_16">#REF!</definedName>
    <definedName name="LSNO172_17">#REF!</definedName>
    <definedName name="LSNO173">!#REF!</definedName>
    <definedName name="LSNO173_1">"#REF!"</definedName>
    <definedName name="LSNO173_12">"$#REF!.#REF!#REF!"</definedName>
    <definedName name="LSNO173_14">#REF!</definedName>
    <definedName name="LSNO173_15">#REF!</definedName>
    <definedName name="LSNO173_16">#REF!</definedName>
    <definedName name="LSNO173_17">#REF!</definedName>
    <definedName name="LSNO174">!#REF!</definedName>
    <definedName name="LSNO174_1">"#REF!"</definedName>
    <definedName name="LSNO174_12">"$#REF!.#REF!#REF!"</definedName>
    <definedName name="LSNO174_14">#REF!</definedName>
    <definedName name="LSNO174_15">#REF!</definedName>
    <definedName name="LSNO174_16">#REF!</definedName>
    <definedName name="LSNO174_17">#REF!</definedName>
    <definedName name="LSNO174_9">#REF!</definedName>
    <definedName name="LSNO175">!#REF!</definedName>
    <definedName name="LSNO175_1">"#REF!"</definedName>
    <definedName name="LSNO175_12">"$#REF!.#REF!#REF!"</definedName>
    <definedName name="LSNO175_14">#REF!</definedName>
    <definedName name="LSNO175_15">#REF!</definedName>
    <definedName name="LSNO175_16">#REF!</definedName>
    <definedName name="LSNO175_17">#REF!</definedName>
    <definedName name="LSNO175_9">#REF!</definedName>
    <definedName name="LSNO176">!#REF!</definedName>
    <definedName name="LSNO176_1">"#REF!"</definedName>
    <definedName name="LSNO176_12">"$#REF!.#REF!#REF!"</definedName>
    <definedName name="LSNO176_14">#REF!</definedName>
    <definedName name="LSNO176_15">#REF!</definedName>
    <definedName name="LSNO176_16">#REF!</definedName>
    <definedName name="LSNO176_17">#REF!</definedName>
    <definedName name="LSNO176_9">#REF!</definedName>
    <definedName name="LSNO177">!#REF!</definedName>
    <definedName name="LSNO177_1">"#REF!"</definedName>
    <definedName name="LSNO177_12">"$#REF!.#REF!#REF!"</definedName>
    <definedName name="LSNO177_14">#REF!</definedName>
    <definedName name="LSNO177_15">#REF!</definedName>
    <definedName name="LSNO177_16">#REF!</definedName>
    <definedName name="LSNO177_17">#REF!</definedName>
    <definedName name="LSNO177_9">#REF!</definedName>
    <definedName name="LSNO178">!#REF!</definedName>
    <definedName name="LSNO178_1">"#REF!"</definedName>
    <definedName name="LSNO178_12">"$#REF!.#REF!#REF!"</definedName>
    <definedName name="LSNO178_14">#REF!</definedName>
    <definedName name="LSNO178_15">#REF!</definedName>
    <definedName name="LSNO178_16">#REF!</definedName>
    <definedName name="LSNO178_17">#REF!</definedName>
    <definedName name="LSNO178_9">#REF!</definedName>
    <definedName name="LSNO179">!#REF!</definedName>
    <definedName name="LSNO179_1">"#REF!"</definedName>
    <definedName name="LSNO179_12">"$#REF!.#REF!#REF!"</definedName>
    <definedName name="LSNO179_14">#REF!</definedName>
    <definedName name="LSNO179_15">#REF!</definedName>
    <definedName name="LSNO179_16">#REF!</definedName>
    <definedName name="LSNO179_17">#REF!</definedName>
    <definedName name="LSNO179_9">#REF!</definedName>
    <definedName name="LSNO18">!#REF!</definedName>
    <definedName name="LSNO18_1">"#REF!"</definedName>
    <definedName name="LSNO18_12">"$#REF!.#REF!#REF!"</definedName>
    <definedName name="LSNO18_14">#REF!</definedName>
    <definedName name="LSNO18_15">#REF!</definedName>
    <definedName name="LSNO18_16">#REF!</definedName>
    <definedName name="LSNO18_17">#REF!</definedName>
    <definedName name="LSNO180">!#REF!</definedName>
    <definedName name="LSNO180_1">"#REF!"</definedName>
    <definedName name="LSNO180_12">"$#REF!.#REF!#REF!"</definedName>
    <definedName name="LSNO180_14">#REF!</definedName>
    <definedName name="LSNO180_15">#REF!</definedName>
    <definedName name="LSNO180_16">#REF!</definedName>
    <definedName name="LSNO180_17">#REF!</definedName>
    <definedName name="LSNO180_9">#REF!</definedName>
    <definedName name="LSNO181">!#REF!</definedName>
    <definedName name="LSNO181_1">"#REF!"</definedName>
    <definedName name="LSNO181_12">"$#REF!.#REF!#REF!"</definedName>
    <definedName name="LSNO181_14">#REF!</definedName>
    <definedName name="LSNO181_15">#REF!</definedName>
    <definedName name="LSNO181_16">#REF!</definedName>
    <definedName name="LSNO181_17">#REF!</definedName>
    <definedName name="LSNO182">!#REF!</definedName>
    <definedName name="LSNO182_1">"#REF!"</definedName>
    <definedName name="LSNO182_12">"$#REF!.#REF!#REF!"</definedName>
    <definedName name="LSNO182_14">#REF!</definedName>
    <definedName name="LSNO182_15">#REF!</definedName>
    <definedName name="LSNO182_16">#REF!</definedName>
    <definedName name="LSNO182_17">#REF!</definedName>
    <definedName name="LSNO183">!#REF!</definedName>
    <definedName name="LSNO183_1">"#REF!"</definedName>
    <definedName name="LSNO183_12">"$#REF!.#REF!#REF!"</definedName>
    <definedName name="LSNO183_14">#REF!</definedName>
    <definedName name="LSNO183_15">#REF!</definedName>
    <definedName name="LSNO183_16">#REF!</definedName>
    <definedName name="LSNO183_17">#REF!</definedName>
    <definedName name="LSNO184">!#REF!</definedName>
    <definedName name="LSNO184_1">"#REF!"</definedName>
    <definedName name="LSNO184_12">"$#REF!.#REF!#REF!"</definedName>
    <definedName name="LSNO184_14">#REF!</definedName>
    <definedName name="LSNO184_15">#REF!</definedName>
    <definedName name="LSNO184_16">#REF!</definedName>
    <definedName name="LSNO184_17">#REF!</definedName>
    <definedName name="LSNO185">!#REF!</definedName>
    <definedName name="LSNO185_1">"#REF!"</definedName>
    <definedName name="LSNO185_12">"$#REF!.#REF!#REF!"</definedName>
    <definedName name="LSNO185_14">#REF!</definedName>
    <definedName name="LSNO185_15">#REF!</definedName>
    <definedName name="LSNO185_16">#REF!</definedName>
    <definedName name="LSNO185_17">#REF!</definedName>
    <definedName name="LSNO186">!#REF!</definedName>
    <definedName name="LSNO186_1">"#REF!"</definedName>
    <definedName name="LSNO186_12">"$#REF!.#REF!#REF!"</definedName>
    <definedName name="LSNO186_14">#REF!</definedName>
    <definedName name="LSNO186_15">#REF!</definedName>
    <definedName name="LSNO186_16">#REF!</definedName>
    <definedName name="LSNO186_17">#REF!</definedName>
    <definedName name="LSNO187">!#REF!</definedName>
    <definedName name="LSNO187_1">"#REF!"</definedName>
    <definedName name="LSNO187_12">"$#REF!.#REF!#REF!"</definedName>
    <definedName name="LSNO187_14">#REF!</definedName>
    <definedName name="LSNO187_15">#REF!</definedName>
    <definedName name="LSNO187_16">#REF!</definedName>
    <definedName name="LSNO187_17">#REF!</definedName>
    <definedName name="LSNO188">!#REF!</definedName>
    <definedName name="LSNO188_1">"#REF!"</definedName>
    <definedName name="LSNO188_12">"$#REF!.#REF!#REF!"</definedName>
    <definedName name="LSNO188_14">#REF!</definedName>
    <definedName name="LSNO188_15">#REF!</definedName>
    <definedName name="LSNO188_16">#REF!</definedName>
    <definedName name="LSNO188_17">#REF!</definedName>
    <definedName name="LSNO189">!#REF!</definedName>
    <definedName name="LSNO189_1">"#REF!"</definedName>
    <definedName name="LSNO189_12">"$#REF!.#REF!#REF!"</definedName>
    <definedName name="LSNO189_14">#REF!</definedName>
    <definedName name="LSNO189_15">#REF!</definedName>
    <definedName name="LSNO189_16">#REF!</definedName>
    <definedName name="LSNO189_17">#REF!</definedName>
    <definedName name="LSNO19">!#REF!</definedName>
    <definedName name="LSNO19_1">"#REF!"</definedName>
    <definedName name="LSNO19_12">"$#REF!.#REF!#REF!"</definedName>
    <definedName name="LSNO19_14">#REF!</definedName>
    <definedName name="LSNO19_15">#REF!</definedName>
    <definedName name="LSNO19_16">#REF!</definedName>
    <definedName name="LSNO19_17">#REF!</definedName>
    <definedName name="LSNO190">!#REF!</definedName>
    <definedName name="LSNO190_1">"#REF!"</definedName>
    <definedName name="LSNO190_12">"$#REF!.#REF!#REF!"</definedName>
    <definedName name="LSNO190_14">#REF!</definedName>
    <definedName name="LSNO190_15">#REF!</definedName>
    <definedName name="LSNO190_16">#REF!</definedName>
    <definedName name="LSNO190_17">#REF!</definedName>
    <definedName name="LSNO191">!#REF!</definedName>
    <definedName name="LSNO191_1">"#REF!"</definedName>
    <definedName name="LSNO191_12">"$#REF!.#REF!#REF!"</definedName>
    <definedName name="LSNO191_14">#REF!</definedName>
    <definedName name="LSNO191_15">#REF!</definedName>
    <definedName name="LSNO191_16">#REF!</definedName>
    <definedName name="LSNO191_17">#REF!</definedName>
    <definedName name="LSNO192">!#REF!</definedName>
    <definedName name="LSNO192_1">"#REF!"</definedName>
    <definedName name="LSNO192_12">"$#REF!.#REF!#REF!"</definedName>
    <definedName name="LSNO192_14">#REF!</definedName>
    <definedName name="LSNO192_15">#REF!</definedName>
    <definedName name="LSNO192_16">#REF!</definedName>
    <definedName name="LSNO192_17">#REF!</definedName>
    <definedName name="LSNO193">!#REF!</definedName>
    <definedName name="LSNO193_1">"#REF!"</definedName>
    <definedName name="LSNO193_12">"$#REF!.#REF!#REF!"</definedName>
    <definedName name="LSNO193_14">#REF!</definedName>
    <definedName name="LSNO193_15">#REF!</definedName>
    <definedName name="LSNO193_16">#REF!</definedName>
    <definedName name="LSNO193_17">#REF!</definedName>
    <definedName name="LSNO194">!#REF!</definedName>
    <definedName name="LSNO194_1">"#REF!"</definedName>
    <definedName name="LSNO194_12">"$#REF!.#REF!#REF!"</definedName>
    <definedName name="LSNO194_14">#REF!</definedName>
    <definedName name="LSNO194_15">#REF!</definedName>
    <definedName name="LSNO194_16">#REF!</definedName>
    <definedName name="LSNO194_17">#REF!</definedName>
    <definedName name="LSNO195">!#REF!</definedName>
    <definedName name="LSNO195_1">"#REF!"</definedName>
    <definedName name="LSNO195_12">"$#REF!.#REF!#REF!"</definedName>
    <definedName name="LSNO195_14">#REF!</definedName>
    <definedName name="LSNO195_15">#REF!</definedName>
    <definedName name="LSNO195_16">#REF!</definedName>
    <definedName name="LSNO195_17">#REF!</definedName>
    <definedName name="LSNO196">!#REF!</definedName>
    <definedName name="LSNO196_1">"#REF!"</definedName>
    <definedName name="LSNO196_12">"$#REF!.#REF!#REF!"</definedName>
    <definedName name="LSNO196_14">#REF!</definedName>
    <definedName name="LSNO196_15">#REF!</definedName>
    <definedName name="LSNO196_16">#REF!</definedName>
    <definedName name="LSNO196_17">#REF!</definedName>
    <definedName name="LSNO197">!#REF!</definedName>
    <definedName name="LSNO197_1">"#REF!"</definedName>
    <definedName name="LSNO197_12">"$#REF!.#REF!#REF!"</definedName>
    <definedName name="LSNO197_14">#REF!</definedName>
    <definedName name="LSNO197_15">#REF!</definedName>
    <definedName name="LSNO197_16">#REF!</definedName>
    <definedName name="LSNO197_17">#REF!</definedName>
    <definedName name="LSNO198">!#REF!</definedName>
    <definedName name="LSNO198_1">"#REF!"</definedName>
    <definedName name="LSNO198_12">"$#REF!.#REF!#REF!"</definedName>
    <definedName name="LSNO198_14">#REF!</definedName>
    <definedName name="LSNO198_15">#REF!</definedName>
    <definedName name="LSNO198_16">#REF!</definedName>
    <definedName name="LSNO198_17">#REF!</definedName>
    <definedName name="LSNO199">!#REF!</definedName>
    <definedName name="LSNO199_1">"#REF!"</definedName>
    <definedName name="LSNO199_12">"$#REF!.#REF!#REF!"</definedName>
    <definedName name="LSNO199_14">#REF!</definedName>
    <definedName name="LSNO199_15">#REF!</definedName>
    <definedName name="LSNO199_16">#REF!</definedName>
    <definedName name="LSNO199_17">#REF!</definedName>
    <definedName name="LSNO2">!#REF!</definedName>
    <definedName name="LSNO2_1">"#REF!"</definedName>
    <definedName name="LSNO2_12">"$#REF!.#REF!#REF!"</definedName>
    <definedName name="LSNO2_14">#REF!</definedName>
    <definedName name="LSNO2_15">#REF!</definedName>
    <definedName name="LSNO2_16">#REF!</definedName>
    <definedName name="LSNO2_17">#REF!</definedName>
    <definedName name="LSNO2_9">#REF!</definedName>
    <definedName name="LSNO20">!#REF!</definedName>
    <definedName name="LSNO20_1">"#REF!"</definedName>
    <definedName name="LSNO20_12">"$#REF!.#REF!#REF!"</definedName>
    <definedName name="LSNO20_14">#REF!</definedName>
    <definedName name="LSNO20_15">#REF!</definedName>
    <definedName name="LSNO20_16">#REF!</definedName>
    <definedName name="LSNO20_17">#REF!</definedName>
    <definedName name="LSNO200">!#REF!</definedName>
    <definedName name="LSNO200_1">"#REF!"</definedName>
    <definedName name="LSNO200_12">"$#REF!.#REF!#REF!"</definedName>
    <definedName name="LSNO200_14">#REF!</definedName>
    <definedName name="LSNO200_15">#REF!</definedName>
    <definedName name="LSNO200_16">#REF!</definedName>
    <definedName name="LSNO200_17">#REF!</definedName>
    <definedName name="LSNO201">!#REF!</definedName>
    <definedName name="LSNO201_1">"#REF!"</definedName>
    <definedName name="LSNO201_12">"$#REF!.#REF!#REF!"</definedName>
    <definedName name="LSNO201_14">#REF!</definedName>
    <definedName name="LSNO201_15">#REF!</definedName>
    <definedName name="LSNO201_16">#REF!</definedName>
    <definedName name="LSNO201_17">#REF!</definedName>
    <definedName name="LSNO202">!#REF!</definedName>
    <definedName name="LSNO202_1">"#REF!"</definedName>
    <definedName name="LSNO202_12">"$#REF!.#REF!#REF!"</definedName>
    <definedName name="LSNO202_14">#REF!</definedName>
    <definedName name="LSNO202_15">#REF!</definedName>
    <definedName name="LSNO202_16">#REF!</definedName>
    <definedName name="LSNO202_17">#REF!</definedName>
    <definedName name="LSNO203">!#REF!</definedName>
    <definedName name="LSNO203_1">"#REF!"</definedName>
    <definedName name="LSNO203_12">"$#REF!.#REF!#REF!"</definedName>
    <definedName name="LSNO203_14">#REF!</definedName>
    <definedName name="LSNO203_15">#REF!</definedName>
    <definedName name="LSNO203_16">#REF!</definedName>
    <definedName name="LSNO203_17">#REF!</definedName>
    <definedName name="LSNO204">!#REF!</definedName>
    <definedName name="LSNO204_1">"#REF!"</definedName>
    <definedName name="LSNO204_12">"$#REF!.#REF!#REF!"</definedName>
    <definedName name="LSNO204_14">#REF!</definedName>
    <definedName name="LSNO204_15">#REF!</definedName>
    <definedName name="LSNO204_16">#REF!</definedName>
    <definedName name="LSNO204_17">#REF!</definedName>
    <definedName name="LSNO205">!#REF!</definedName>
    <definedName name="LSNO205_1">"#REF!"</definedName>
    <definedName name="LSNO205_12">"$#REF!.#REF!#REF!"</definedName>
    <definedName name="LSNO205_14">#REF!</definedName>
    <definedName name="LSNO205_15">#REF!</definedName>
    <definedName name="LSNO205_16">#REF!</definedName>
    <definedName name="LSNO205_17">#REF!</definedName>
    <definedName name="LSNO206">!#REF!</definedName>
    <definedName name="LSNO206_1">"#REF!"</definedName>
    <definedName name="LSNO206_12">"$#REF!.#REF!#REF!"</definedName>
    <definedName name="LSNO206_14">#REF!</definedName>
    <definedName name="LSNO206_15">#REF!</definedName>
    <definedName name="LSNO206_16">#REF!</definedName>
    <definedName name="LSNO206_17">#REF!</definedName>
    <definedName name="LSNO207">!#REF!</definedName>
    <definedName name="LSNO207_1">"#REF!"</definedName>
    <definedName name="LSNO207_12">"$#REF!.#REF!#REF!"</definedName>
    <definedName name="LSNO207_14">#REF!</definedName>
    <definedName name="LSNO207_15">#REF!</definedName>
    <definedName name="LSNO207_16">#REF!</definedName>
    <definedName name="LSNO207_17">#REF!</definedName>
    <definedName name="LSNO208">!#REF!</definedName>
    <definedName name="LSNO208_1">"#REF!"</definedName>
    <definedName name="LSNO208_12">"$#REF!.#REF!#REF!"</definedName>
    <definedName name="LSNO208_14">#REF!</definedName>
    <definedName name="LSNO208_15">#REF!</definedName>
    <definedName name="LSNO208_16">#REF!</definedName>
    <definedName name="LSNO208_17">#REF!</definedName>
    <definedName name="LSNO209">!#REF!</definedName>
    <definedName name="LSNO209_1">"#REF!"</definedName>
    <definedName name="LSNO209_12">"$#REF!.#REF!#REF!"</definedName>
    <definedName name="LSNO209_14">#REF!</definedName>
    <definedName name="LSNO209_15">#REF!</definedName>
    <definedName name="LSNO209_16">#REF!</definedName>
    <definedName name="LSNO209_17">#REF!</definedName>
    <definedName name="LSNO21">!#REF!</definedName>
    <definedName name="LSNO21_1">"#REF!"</definedName>
    <definedName name="LSNO21_11">#REF!</definedName>
    <definedName name="LSNO21_11_16">#REF!</definedName>
    <definedName name="LSNO21_11_17">#REF!</definedName>
    <definedName name="LSNO21_11_9">#REF!</definedName>
    <definedName name="LSNO21_12">"$#REF!.#REF!#REF!"</definedName>
    <definedName name="LSNO21_12_16">#REF!</definedName>
    <definedName name="LSNO21_12_17">#REF!</definedName>
    <definedName name="LSNO21_12_9">#REF!</definedName>
    <definedName name="LSNO21_13">#REF!</definedName>
    <definedName name="LSNO21_13_16">#REF!</definedName>
    <definedName name="LSNO21_13_17">#REF!</definedName>
    <definedName name="LSNO21_13_9">#REF!</definedName>
    <definedName name="LSNO21_14">#REF!</definedName>
    <definedName name="LSNO21_14_16">#REF!</definedName>
    <definedName name="LSNO21_14_17">#REF!</definedName>
    <definedName name="LSNO21_14_9">#REF!</definedName>
    <definedName name="LSNO21_15">#REF!</definedName>
    <definedName name="LSNO21_15_1">#REF!</definedName>
    <definedName name="LSNO21_15_1_9">#REF!</definedName>
    <definedName name="LSNO21_15_16">#REF!</definedName>
    <definedName name="LSNO21_15_17">#REF!</definedName>
    <definedName name="LSNO21_15_9">#REF!</definedName>
    <definedName name="LSNO21_16">#REF!</definedName>
    <definedName name="LSNO21_17">#REF!</definedName>
    <definedName name="LSNO21_7">#REF!</definedName>
    <definedName name="LSNO21_7_16">#REF!</definedName>
    <definedName name="LSNO21_7_17">#REF!</definedName>
    <definedName name="LSNO21_7_9">#REF!</definedName>
    <definedName name="LSNO21_9">#REF!</definedName>
    <definedName name="LSNO21_9_1">#REF!</definedName>
    <definedName name="LSNO21_9_16">#REF!</definedName>
    <definedName name="LSNO21_9_17">#REF!</definedName>
    <definedName name="LSNO21_9_9">#REF!</definedName>
    <definedName name="LSNO210">!#REF!</definedName>
    <definedName name="LSNO210_1">"#REF!"</definedName>
    <definedName name="LSNO210_12">"$#REF!.#REF!#REF!"</definedName>
    <definedName name="LSNO210_14">#REF!</definedName>
    <definedName name="LSNO210_15">#REF!</definedName>
    <definedName name="LSNO210_16">#REF!</definedName>
    <definedName name="LSNO210_17">#REF!</definedName>
    <definedName name="LSNO211">!#REF!</definedName>
    <definedName name="LSNO211_1">"#REF!"</definedName>
    <definedName name="LSNO211_12">"$#REF!.#REF!#REF!"</definedName>
    <definedName name="LSNO211_14">#REF!</definedName>
    <definedName name="LSNO211_15">#REF!</definedName>
    <definedName name="LSNO211_16">#REF!</definedName>
    <definedName name="LSNO211_17">#REF!</definedName>
    <definedName name="LSNO212">!#REF!</definedName>
    <definedName name="LSNO212_1">"#REF!"</definedName>
    <definedName name="LSNO212_12">"$#REF!.#REF!#REF!"</definedName>
    <definedName name="LSNO212_14">#REF!</definedName>
    <definedName name="LSNO212_15">#REF!</definedName>
    <definedName name="LSNO212_16">#REF!</definedName>
    <definedName name="LSNO212_17">#REF!</definedName>
    <definedName name="LSNO213">!#REF!</definedName>
    <definedName name="LSNO213_1">"#REF!"</definedName>
    <definedName name="LSNO213_12">"$#REF!.#REF!#REF!"</definedName>
    <definedName name="LSNO213_14">#REF!</definedName>
    <definedName name="LSNO213_15">#REF!</definedName>
    <definedName name="LSNO213_16">#REF!</definedName>
    <definedName name="LSNO213_17">#REF!</definedName>
    <definedName name="LSNO214">!#REF!</definedName>
    <definedName name="LSNO214_1">"#REF!"</definedName>
    <definedName name="LSNO214_12">"$#REF!.#REF!#REF!"</definedName>
    <definedName name="LSNO214_14">#REF!</definedName>
    <definedName name="LSNO214_15">#REF!</definedName>
    <definedName name="LSNO214_16">#REF!</definedName>
    <definedName name="LSNO214_17">#REF!</definedName>
    <definedName name="LSNO215">!#REF!</definedName>
    <definedName name="LSNO215_1">"#REF!"</definedName>
    <definedName name="LSNO215_12">"$#REF!.#REF!#REF!"</definedName>
    <definedName name="LSNO215_14">#REF!</definedName>
    <definedName name="LSNO215_15">#REF!</definedName>
    <definedName name="LSNO215_16">#REF!</definedName>
    <definedName name="LSNO215_17">#REF!</definedName>
    <definedName name="LSNO216">!#REF!</definedName>
    <definedName name="LSNO216_1">"#REF!"</definedName>
    <definedName name="LSNO216_12">"$#REF!.#REF!#REF!"</definedName>
    <definedName name="LSNO216_14">#REF!</definedName>
    <definedName name="LSNO216_15">#REF!</definedName>
    <definedName name="LSNO216_16">#REF!</definedName>
    <definedName name="LSNO216_17">#REF!</definedName>
    <definedName name="LSNO217">!#REF!</definedName>
    <definedName name="LSNO217_1">"#REF!"</definedName>
    <definedName name="LSNO217_12">"$#REF!.#REF!#REF!"</definedName>
    <definedName name="LSNO217_14">#REF!</definedName>
    <definedName name="LSNO217_15">#REF!</definedName>
    <definedName name="LSNO217_16">#REF!</definedName>
    <definedName name="LSNO217_17">#REF!</definedName>
    <definedName name="LSNO218">!#REF!</definedName>
    <definedName name="LSNO218_1">"#REF!"</definedName>
    <definedName name="LSNO218_12">"$#REF!.#REF!#REF!"</definedName>
    <definedName name="LSNO218_14">#REF!</definedName>
    <definedName name="LSNO218_15">#REF!</definedName>
    <definedName name="LSNO218_16">#REF!</definedName>
    <definedName name="LSNO218_17">#REF!</definedName>
    <definedName name="LSNO219">!#REF!</definedName>
    <definedName name="LSNO219_1">"#REF!"</definedName>
    <definedName name="LSNO219_12">"$#REF!.#REF!#REF!"</definedName>
    <definedName name="LSNO219_14">#REF!</definedName>
    <definedName name="LSNO219_15">#REF!</definedName>
    <definedName name="LSNO219_16">#REF!</definedName>
    <definedName name="LSNO219_17">#REF!</definedName>
    <definedName name="LSNO22">!#REF!</definedName>
    <definedName name="LSNO22_1">"#REF!"</definedName>
    <definedName name="LSNO22_12">"$#REF!.#REF!#REF!"</definedName>
    <definedName name="LSNO22_14">#REF!</definedName>
    <definedName name="LSNO22_15">#REF!</definedName>
    <definedName name="LSNO22_16">#REF!</definedName>
    <definedName name="LSNO22_17">#REF!</definedName>
    <definedName name="LSNO220">!#REF!</definedName>
    <definedName name="LSNO220_1">"#REF!"</definedName>
    <definedName name="LSNO220_12">"$#REF!.#REF!#REF!"</definedName>
    <definedName name="LSNO220_14">#REF!</definedName>
    <definedName name="LSNO220_15">#REF!</definedName>
    <definedName name="LSNO220_16">#REF!</definedName>
    <definedName name="LSNO220_17">#REF!</definedName>
    <definedName name="LSNO221">!#REF!</definedName>
    <definedName name="LSNO221_1">"#REF!"</definedName>
    <definedName name="LSNO221_12">"$#REF!.#REF!#REF!"</definedName>
    <definedName name="LSNO221_14">#REF!</definedName>
    <definedName name="LSNO221_15">#REF!</definedName>
    <definedName name="LSNO221_16">#REF!</definedName>
    <definedName name="LSNO221_17">#REF!</definedName>
    <definedName name="LSNO222">!#REF!</definedName>
    <definedName name="LSNO222_1">"#REF!"</definedName>
    <definedName name="LSNO222_12">"$#REF!.#REF!#REF!"</definedName>
    <definedName name="LSNO222_14">#REF!</definedName>
    <definedName name="LSNO222_15">#REF!</definedName>
    <definedName name="LSNO222_16">#REF!</definedName>
    <definedName name="LSNO222_17">#REF!</definedName>
    <definedName name="LSNO223">!#REF!</definedName>
    <definedName name="LSNO223_1">"#REF!"</definedName>
    <definedName name="LSNO223_12">"$#REF!.#REF!#REF!"</definedName>
    <definedName name="LSNO223_14">#REF!</definedName>
    <definedName name="LSNO223_15">#REF!</definedName>
    <definedName name="LSNO223_16">#REF!</definedName>
    <definedName name="LSNO223_17">#REF!</definedName>
    <definedName name="LSNO224">!#REF!</definedName>
    <definedName name="LSNO224_1">"#REF!"</definedName>
    <definedName name="LSNO224_12">"$#REF!.#REF!#REF!"</definedName>
    <definedName name="LSNO224_14">#REF!</definedName>
    <definedName name="LSNO224_15">#REF!</definedName>
    <definedName name="LSNO224_16">#REF!</definedName>
    <definedName name="LSNO224_17">#REF!</definedName>
    <definedName name="LSNO225">!#REF!</definedName>
    <definedName name="LSNO225_1">"#REF!"</definedName>
    <definedName name="LSNO225_12">"$#REF!.#REF!#REF!"</definedName>
    <definedName name="LSNO225_14">#REF!</definedName>
    <definedName name="LSNO225_15">#REF!</definedName>
    <definedName name="LSNO225_16">#REF!</definedName>
    <definedName name="LSNO225_17">#REF!</definedName>
    <definedName name="LSNO226">!#REF!</definedName>
    <definedName name="LSNO226_1">"#REF!"</definedName>
    <definedName name="LSNO226_12">"$#REF!.#REF!#REF!"</definedName>
    <definedName name="LSNO226_14">#REF!</definedName>
    <definedName name="LSNO226_15">#REF!</definedName>
    <definedName name="LSNO226_16">#REF!</definedName>
    <definedName name="LSNO226_17">#REF!</definedName>
    <definedName name="LSNO227">!#REF!</definedName>
    <definedName name="LSNO227_1">"#REF!"</definedName>
    <definedName name="LSNO227_12">"$#REF!.#REF!#REF!"</definedName>
    <definedName name="LSNO227_14">#REF!</definedName>
    <definedName name="LSNO227_15">#REF!</definedName>
    <definedName name="LSNO227_16">#REF!</definedName>
    <definedName name="LSNO227_17">#REF!</definedName>
    <definedName name="LSNO228">!#REF!</definedName>
    <definedName name="LSNO228_1">"#REF!"</definedName>
    <definedName name="LSNO228_12">"$#REF!.#REF!#REF!"</definedName>
    <definedName name="LSNO228_14">#REF!</definedName>
    <definedName name="LSNO228_15">#REF!</definedName>
    <definedName name="LSNO228_16">#REF!</definedName>
    <definedName name="LSNO228_17">#REF!</definedName>
    <definedName name="LSNO229">!#REF!</definedName>
    <definedName name="LSNO229_1">"#REF!"</definedName>
    <definedName name="LSNO229_12">"$#REF!.#REF!#REF!"</definedName>
    <definedName name="LSNO229_14">#REF!</definedName>
    <definedName name="LSNO229_15">#REF!</definedName>
    <definedName name="LSNO229_16">#REF!</definedName>
    <definedName name="LSNO229_17">#REF!</definedName>
    <definedName name="LSNO23">!#REF!</definedName>
    <definedName name="LSNO23_1">"#REF!"</definedName>
    <definedName name="LSNO23_12">"$#REF!.#REF!#REF!"</definedName>
    <definedName name="LSNO23_14">#REF!</definedName>
    <definedName name="LSNO23_15">#REF!</definedName>
    <definedName name="LSNO23_16">#REF!</definedName>
    <definedName name="LSNO23_17">#REF!</definedName>
    <definedName name="LSNO230">!#REF!</definedName>
    <definedName name="LSNO230_1">"#REF!"</definedName>
    <definedName name="LSNO230_12">"$#REF!.#REF!#REF!"</definedName>
    <definedName name="LSNO230_14">#REF!</definedName>
    <definedName name="LSNO230_15">#REF!</definedName>
    <definedName name="LSNO230_16">#REF!</definedName>
    <definedName name="LSNO230_17">#REF!</definedName>
    <definedName name="LSNO231">!#REF!</definedName>
    <definedName name="LSNO231_1">"#REF!"</definedName>
    <definedName name="LSNO231_12">"$#REF!.#REF!#REF!"</definedName>
    <definedName name="LSNO231_14">#REF!</definedName>
    <definedName name="LSNO231_15">#REF!</definedName>
    <definedName name="LSNO231_16">#REF!</definedName>
    <definedName name="LSNO231_17">#REF!</definedName>
    <definedName name="LSNO232">!#REF!</definedName>
    <definedName name="LSNO232_1">"#REF!"</definedName>
    <definedName name="LSNO232_12">"$#REF!.#REF!#REF!"</definedName>
    <definedName name="LSNO232_14">#REF!</definedName>
    <definedName name="LSNO232_15">#REF!</definedName>
    <definedName name="LSNO232_16">#REF!</definedName>
    <definedName name="LSNO232_17">#REF!</definedName>
    <definedName name="LSNO233">!#REF!</definedName>
    <definedName name="LSNO233_1">"#REF!"</definedName>
    <definedName name="LSNO233_12">"$#REF!.#REF!#REF!"</definedName>
    <definedName name="LSNO233_14">#REF!</definedName>
    <definedName name="LSNO233_15">#REF!</definedName>
    <definedName name="LSNO233_16">#REF!</definedName>
    <definedName name="LSNO233_17">#REF!</definedName>
    <definedName name="LSNO234">!#REF!</definedName>
    <definedName name="LSNO234_1">"#REF!"</definedName>
    <definedName name="LSNO234_12">"$#REF!.#REF!#REF!"</definedName>
    <definedName name="LSNO234_14">#REF!</definedName>
    <definedName name="LSNO234_15">#REF!</definedName>
    <definedName name="LSNO234_16">#REF!</definedName>
    <definedName name="LSNO234_17">#REF!</definedName>
    <definedName name="LSNO235">!#REF!</definedName>
    <definedName name="LSNO235_1">"#REF!"</definedName>
    <definedName name="LSNO235_12">"$#REF!.#REF!#REF!"</definedName>
    <definedName name="LSNO235_14">#REF!</definedName>
    <definedName name="LSNO235_15">#REF!</definedName>
    <definedName name="LSNO235_16">#REF!</definedName>
    <definedName name="LSNO235_17">#REF!</definedName>
    <definedName name="LSNO236">!#REF!</definedName>
    <definedName name="LSNO236_1">"#REF!"</definedName>
    <definedName name="LSNO236_12">"$#REF!.#REF!#REF!"</definedName>
    <definedName name="LSNO236_14">#REF!</definedName>
    <definedName name="LSNO236_15">#REF!</definedName>
    <definedName name="LSNO236_16">#REF!</definedName>
    <definedName name="LSNO236_17">#REF!</definedName>
    <definedName name="LSNO237">!#REF!</definedName>
    <definedName name="LSNO237_1">"#REF!"</definedName>
    <definedName name="LSNO237_12">"$#REF!.#REF!#REF!"</definedName>
    <definedName name="LSNO237_14">#REF!</definedName>
    <definedName name="LSNO237_15">#REF!</definedName>
    <definedName name="LSNO237_16">#REF!</definedName>
    <definedName name="LSNO237_17">#REF!</definedName>
    <definedName name="LSNO238">!#REF!</definedName>
    <definedName name="LSNO238_1">"#REF!"</definedName>
    <definedName name="LSNO238_12">"$#REF!.#REF!#REF!"</definedName>
    <definedName name="LSNO238_14">#REF!</definedName>
    <definedName name="LSNO238_15">#REF!</definedName>
    <definedName name="LSNO238_16">#REF!</definedName>
    <definedName name="LSNO238_17">#REF!</definedName>
    <definedName name="LSNO239">!#REF!</definedName>
    <definedName name="LSNO239_1">"#REF!"</definedName>
    <definedName name="LSNO239_12">"$#REF!.#REF!#REF!"</definedName>
    <definedName name="LSNO239_14">#REF!</definedName>
    <definedName name="LSNO239_15">#REF!</definedName>
    <definedName name="LSNO239_16">#REF!</definedName>
    <definedName name="LSNO239_17">#REF!</definedName>
    <definedName name="LSNO24">!#REF!</definedName>
    <definedName name="LSNO24_1">"#REF!"</definedName>
    <definedName name="LSNO24_11">#REF!</definedName>
    <definedName name="LSNO24_11_16">#REF!</definedName>
    <definedName name="LSNO24_11_17">#REF!</definedName>
    <definedName name="LSNO24_11_9">#REF!</definedName>
    <definedName name="LSNO24_12">"$#REF!.#REF!#REF!"</definedName>
    <definedName name="LSNO24_12_16">#REF!</definedName>
    <definedName name="LSNO24_12_17">#REF!</definedName>
    <definedName name="LSNO24_12_9">#REF!</definedName>
    <definedName name="LSNO24_13">#REF!</definedName>
    <definedName name="LSNO24_13_16">#REF!</definedName>
    <definedName name="LSNO24_13_17">#REF!</definedName>
    <definedName name="LSNO24_13_9">#REF!</definedName>
    <definedName name="LSNO24_14">#REF!</definedName>
    <definedName name="LSNO24_14_16">#REF!</definedName>
    <definedName name="LSNO24_14_17">#REF!</definedName>
    <definedName name="LSNO24_14_9">#REF!</definedName>
    <definedName name="LSNO24_15">#REF!</definedName>
    <definedName name="LSNO24_15_1">#REF!</definedName>
    <definedName name="LSNO24_15_1_9">#REF!</definedName>
    <definedName name="LSNO24_15_16">#REF!</definedName>
    <definedName name="LSNO24_15_17">#REF!</definedName>
    <definedName name="LSNO24_15_9">#REF!</definedName>
    <definedName name="LSNO24_16">#REF!</definedName>
    <definedName name="LSNO24_17">#REF!</definedName>
    <definedName name="LSNO24_7">#REF!</definedName>
    <definedName name="LSNO24_7_16">#REF!</definedName>
    <definedName name="LSNO24_7_17">#REF!</definedName>
    <definedName name="LSNO24_7_9">#REF!</definedName>
    <definedName name="LSNO24_9">#REF!</definedName>
    <definedName name="LSNO24_9_1">#REF!</definedName>
    <definedName name="LSNO24_9_16">#REF!</definedName>
    <definedName name="LSNO24_9_17">#REF!</definedName>
    <definedName name="LSNO24_9_9">#REF!</definedName>
    <definedName name="LSNO240">!#REF!</definedName>
    <definedName name="LSNO240_1">"#REF!"</definedName>
    <definedName name="LSNO240_12">"$#REF!.#REF!#REF!"</definedName>
    <definedName name="LSNO240_14">#REF!</definedName>
    <definedName name="LSNO240_15">#REF!</definedName>
    <definedName name="LSNO240_16">#REF!</definedName>
    <definedName name="LSNO240_17">#REF!</definedName>
    <definedName name="LSNO241">!#REF!</definedName>
    <definedName name="LSNO241_1">"#REF!"</definedName>
    <definedName name="LSNO241_12">"$#REF!.#REF!#REF!"</definedName>
    <definedName name="LSNO241_14">#REF!</definedName>
    <definedName name="LSNO241_15">#REF!</definedName>
    <definedName name="LSNO241_16">#REF!</definedName>
    <definedName name="LSNO241_17">#REF!</definedName>
    <definedName name="LSNO242">!#REF!</definedName>
    <definedName name="LSNO242_1">"#REF!"</definedName>
    <definedName name="LSNO242_12">"$#REF!.#REF!#REF!"</definedName>
    <definedName name="LSNO242_14">#REF!</definedName>
    <definedName name="LSNO242_15">#REF!</definedName>
    <definedName name="LSNO242_16">#REF!</definedName>
    <definedName name="LSNO242_17">#REF!</definedName>
    <definedName name="LSNO243">!#REF!</definedName>
    <definedName name="LSNO243_1">"#REF!"</definedName>
    <definedName name="LSNO243_12">"$#REF!.#REF!#REF!"</definedName>
    <definedName name="LSNO243_14">#REF!</definedName>
    <definedName name="LSNO243_15">#REF!</definedName>
    <definedName name="LSNO243_16">#REF!</definedName>
    <definedName name="LSNO243_17">#REF!</definedName>
    <definedName name="LSNO244">!#REF!</definedName>
    <definedName name="LSNO244_1">"#REF!"</definedName>
    <definedName name="LSNO244_12">"$#REF!.#REF!#REF!"</definedName>
    <definedName name="LSNO244_14">#REF!</definedName>
    <definedName name="LSNO244_15">#REF!</definedName>
    <definedName name="LSNO244_16">#REF!</definedName>
    <definedName name="LSNO244_17">#REF!</definedName>
    <definedName name="LSNO245">!#REF!</definedName>
    <definedName name="LSNO245_1">"#REF!"</definedName>
    <definedName name="LSNO245_12">"$#REF!.#REF!#REF!"</definedName>
    <definedName name="LSNO245_14">#REF!</definedName>
    <definedName name="LSNO245_15">#REF!</definedName>
    <definedName name="LSNO245_16">#REF!</definedName>
    <definedName name="LSNO245_17">#REF!</definedName>
    <definedName name="LSNO246">!#REF!</definedName>
    <definedName name="LSNO246_1">"#REF!"</definedName>
    <definedName name="LSNO246_12">"$#REF!.#REF!#REF!"</definedName>
    <definedName name="LSNO246_14">#REF!</definedName>
    <definedName name="LSNO246_15">#REF!</definedName>
    <definedName name="LSNO246_16">#REF!</definedName>
    <definedName name="LSNO246_17">#REF!</definedName>
    <definedName name="LSNO247">!#REF!</definedName>
    <definedName name="LSNO247_1">"#REF!"</definedName>
    <definedName name="LSNO247_12">"$#REF!.#REF!#REF!"</definedName>
    <definedName name="LSNO247_14">#REF!</definedName>
    <definedName name="LSNO247_15">#REF!</definedName>
    <definedName name="LSNO247_16">#REF!</definedName>
    <definedName name="LSNO247_17">#REF!</definedName>
    <definedName name="LSNO248">!#REF!</definedName>
    <definedName name="LSNO248_1">"#REF!"</definedName>
    <definedName name="LSNO248_12">"$#REF!.#REF!#REF!"</definedName>
    <definedName name="LSNO248_14">#REF!</definedName>
    <definedName name="LSNO248_15">#REF!</definedName>
    <definedName name="LSNO248_16">#REF!</definedName>
    <definedName name="LSNO248_17">#REF!</definedName>
    <definedName name="LSNO249">!#REF!</definedName>
    <definedName name="LSNO249_1">"#REF!"</definedName>
    <definedName name="LSNO249_12">"$#REF!.#REF!#REF!"</definedName>
    <definedName name="LSNO249_14">#REF!</definedName>
    <definedName name="LSNO249_15">#REF!</definedName>
    <definedName name="LSNO249_16">#REF!</definedName>
    <definedName name="LSNO249_17">#REF!</definedName>
    <definedName name="LSNO25">!#REF!</definedName>
    <definedName name="LSNO25_1">"#REF!"</definedName>
    <definedName name="LSNO25_12">"$#REF!.#REF!#REF!"</definedName>
    <definedName name="LSNO25_14">#REF!</definedName>
    <definedName name="LSNO25_15">#REF!</definedName>
    <definedName name="LSNO25_16">#REF!</definedName>
    <definedName name="LSNO25_17">#REF!</definedName>
    <definedName name="LSNO250">!#REF!</definedName>
    <definedName name="LSNO250_1">"#REF!"</definedName>
    <definedName name="LSNO250_12">"$#REF!.#REF!#REF!"</definedName>
    <definedName name="LSNO250_14">#REF!</definedName>
    <definedName name="LSNO250_15">#REF!</definedName>
    <definedName name="LSNO250_16">#REF!</definedName>
    <definedName name="LSNO250_17">#REF!</definedName>
    <definedName name="LSNO251">!#REF!</definedName>
    <definedName name="LSNO251_1">"#REF!"</definedName>
    <definedName name="LSNO251_12">"$#REF!.#REF!#REF!"</definedName>
    <definedName name="LSNO251_14">#REF!</definedName>
    <definedName name="LSNO251_15">#REF!</definedName>
    <definedName name="LSNO251_16">#REF!</definedName>
    <definedName name="LSNO251_17">#REF!</definedName>
    <definedName name="LSNO26">!#REF!</definedName>
    <definedName name="LSNO26_1">"#REF!"</definedName>
    <definedName name="LSNO26_11">#REF!</definedName>
    <definedName name="LSNO26_11_16">#REF!</definedName>
    <definedName name="LSNO26_11_17">#REF!</definedName>
    <definedName name="LSNO26_11_9">#REF!</definedName>
    <definedName name="LSNO26_12">"$#REF!.#REF!#REF!"</definedName>
    <definedName name="LSNO26_12_16">#REF!</definedName>
    <definedName name="LSNO26_12_17">#REF!</definedName>
    <definedName name="LSNO26_12_9">#REF!</definedName>
    <definedName name="LSNO26_13">#REF!</definedName>
    <definedName name="LSNO26_13_16">#REF!</definedName>
    <definedName name="LSNO26_13_17">#REF!</definedName>
    <definedName name="LSNO26_13_9">#REF!</definedName>
    <definedName name="LSNO26_14">#REF!</definedName>
    <definedName name="LSNO26_14_16">#REF!</definedName>
    <definedName name="LSNO26_14_17">#REF!</definedName>
    <definedName name="LSNO26_14_9">#REF!</definedName>
    <definedName name="LSNO26_15">#REF!</definedName>
    <definedName name="LSNO26_15_1">#REF!</definedName>
    <definedName name="LSNO26_15_1_9">#REF!</definedName>
    <definedName name="LSNO26_15_16">#REF!</definedName>
    <definedName name="LSNO26_15_17">#REF!</definedName>
    <definedName name="LSNO26_15_9">#REF!</definedName>
    <definedName name="LSNO26_16">#REF!</definedName>
    <definedName name="LSNO26_17">#REF!</definedName>
    <definedName name="LSNO26_7">#REF!</definedName>
    <definedName name="LSNO26_7_16">#REF!</definedName>
    <definedName name="LSNO26_7_17">#REF!</definedName>
    <definedName name="LSNO26_7_9">#REF!</definedName>
    <definedName name="LSNO26_9">#REF!</definedName>
    <definedName name="LSNO26_9_1">#REF!</definedName>
    <definedName name="LSNO26_9_16">#REF!</definedName>
    <definedName name="LSNO26_9_17">#REF!</definedName>
    <definedName name="LSNO26_9_9">#REF!</definedName>
    <definedName name="LSNO27">!#REF!</definedName>
    <definedName name="LSNO27_1">"#REF!"</definedName>
    <definedName name="LSNO27_11">#REF!</definedName>
    <definedName name="LSNO27_11_16">#REF!</definedName>
    <definedName name="LSNO27_11_17">#REF!</definedName>
    <definedName name="LSNO27_11_9">#REF!</definedName>
    <definedName name="LSNO27_12">"$#REF!.#REF!#REF!"</definedName>
    <definedName name="LSNO27_12_16">#REF!</definedName>
    <definedName name="LSNO27_12_17">#REF!</definedName>
    <definedName name="LSNO27_12_9">#REF!</definedName>
    <definedName name="LSNO27_13">#REF!</definedName>
    <definedName name="LSNO27_13_16">#REF!</definedName>
    <definedName name="LSNO27_13_17">#REF!</definedName>
    <definedName name="LSNO27_13_9">#REF!</definedName>
    <definedName name="LSNO27_14">#REF!</definedName>
    <definedName name="LSNO27_14_16">#REF!</definedName>
    <definedName name="LSNO27_14_17">#REF!</definedName>
    <definedName name="LSNO27_14_9">#REF!</definedName>
    <definedName name="LSNO27_15">#REF!</definedName>
    <definedName name="LSNO27_15_1">#REF!</definedName>
    <definedName name="LSNO27_15_1_9">#REF!</definedName>
    <definedName name="LSNO27_15_16">#REF!</definedName>
    <definedName name="LSNO27_15_17">#REF!</definedName>
    <definedName name="LSNO27_15_9">#REF!</definedName>
    <definedName name="LSNO27_16">#REF!</definedName>
    <definedName name="LSNO27_17">#REF!</definedName>
    <definedName name="LSNO27_7">#REF!</definedName>
    <definedName name="LSNO27_7_16">#REF!</definedName>
    <definedName name="LSNO27_7_17">#REF!</definedName>
    <definedName name="LSNO27_7_9">#REF!</definedName>
    <definedName name="LSNO27_9">#REF!</definedName>
    <definedName name="LSNO27_9_1">#REF!</definedName>
    <definedName name="LSNO27_9_16">#REF!</definedName>
    <definedName name="LSNO27_9_17">#REF!</definedName>
    <definedName name="LSNO27_9_9">#REF!</definedName>
    <definedName name="LSNO28">!#REF!</definedName>
    <definedName name="LSNO28_1">"#REF!"</definedName>
    <definedName name="LSNO28_11">#REF!</definedName>
    <definedName name="LSNO28_11_16">#REF!</definedName>
    <definedName name="LSNO28_11_17">#REF!</definedName>
    <definedName name="LSNO28_11_9">#REF!</definedName>
    <definedName name="LSNO28_12">"$#REF!.#REF!#REF!"</definedName>
    <definedName name="LSNO28_12_16">#REF!</definedName>
    <definedName name="LSNO28_12_17">#REF!</definedName>
    <definedName name="LSNO28_12_9">#REF!</definedName>
    <definedName name="LSNO28_13">#REF!</definedName>
    <definedName name="LSNO28_13_16">#REF!</definedName>
    <definedName name="LSNO28_13_17">#REF!</definedName>
    <definedName name="LSNO28_13_9">#REF!</definedName>
    <definedName name="LSNO28_14">#REF!</definedName>
    <definedName name="LSNO28_14_16">#REF!</definedName>
    <definedName name="LSNO28_14_17">#REF!</definedName>
    <definedName name="LSNO28_14_9">#REF!</definedName>
    <definedName name="LSNO28_15">#REF!</definedName>
    <definedName name="LSNO28_15_1">#REF!</definedName>
    <definedName name="LSNO28_15_1_9">#REF!</definedName>
    <definedName name="LSNO28_15_16">#REF!</definedName>
    <definedName name="LSNO28_15_17">#REF!</definedName>
    <definedName name="LSNO28_15_9">#REF!</definedName>
    <definedName name="LSNO28_16">#REF!</definedName>
    <definedName name="LSNO28_17">#REF!</definedName>
    <definedName name="LSNO28_7">#REF!</definedName>
    <definedName name="LSNO28_7_16">#REF!</definedName>
    <definedName name="LSNO28_7_17">#REF!</definedName>
    <definedName name="LSNO28_7_9">#REF!</definedName>
    <definedName name="LSNO28_9">#REF!</definedName>
    <definedName name="LSNO28_9_1">#REF!</definedName>
    <definedName name="LSNO28_9_16">#REF!</definedName>
    <definedName name="LSNO28_9_17">#REF!</definedName>
    <definedName name="LSNO28_9_9">#REF!</definedName>
    <definedName name="LSNO29">!#REF!</definedName>
    <definedName name="LSNO29_1">"#REF!"</definedName>
    <definedName name="LSNO29_11">#REF!</definedName>
    <definedName name="LSNO29_11_16">#REF!</definedName>
    <definedName name="LSNO29_11_17">#REF!</definedName>
    <definedName name="LSNO29_11_9">#REF!</definedName>
    <definedName name="LSNO29_12">"$#REF!.#REF!#REF!"</definedName>
    <definedName name="LSNO29_12_16">#REF!</definedName>
    <definedName name="LSNO29_12_17">#REF!</definedName>
    <definedName name="LSNO29_12_9">#REF!</definedName>
    <definedName name="LSNO29_13">#REF!</definedName>
    <definedName name="LSNO29_13_16">#REF!</definedName>
    <definedName name="LSNO29_13_17">#REF!</definedName>
    <definedName name="LSNO29_13_9">#REF!</definedName>
    <definedName name="LSNO29_14">#REF!</definedName>
    <definedName name="LSNO29_14_16">#REF!</definedName>
    <definedName name="LSNO29_14_17">#REF!</definedName>
    <definedName name="LSNO29_14_9">#REF!</definedName>
    <definedName name="LSNO29_15">#REF!</definedName>
    <definedName name="LSNO29_15_1">#REF!</definedName>
    <definedName name="LSNO29_15_1_9">#REF!</definedName>
    <definedName name="LSNO29_15_16">#REF!</definedName>
    <definedName name="LSNO29_15_17">#REF!</definedName>
    <definedName name="LSNO29_15_9">#REF!</definedName>
    <definedName name="LSNO29_16">#REF!</definedName>
    <definedName name="LSNO29_17">#REF!</definedName>
    <definedName name="LSNO29_7">#REF!</definedName>
    <definedName name="LSNO29_7_16">#REF!</definedName>
    <definedName name="LSNO29_7_17">#REF!</definedName>
    <definedName name="LSNO29_7_9">#REF!</definedName>
    <definedName name="LSNO29_9">#REF!</definedName>
    <definedName name="LSNO29_9_1">#REF!</definedName>
    <definedName name="LSNO29_9_16">#REF!</definedName>
    <definedName name="LSNO29_9_17">#REF!</definedName>
    <definedName name="LSNO29_9_9">#REF!</definedName>
    <definedName name="LSNO3">!#REF!</definedName>
    <definedName name="LSNO3_1">"#REF!"</definedName>
    <definedName name="LSNO3_12">"$#REF!.#REF!#REF!"</definedName>
    <definedName name="LSNO3_14">#REF!</definedName>
    <definedName name="LSNO3_15">#REF!</definedName>
    <definedName name="LSNO3_16">#REF!</definedName>
    <definedName name="LSNO3_17">#REF!</definedName>
    <definedName name="LSNO30">!#REF!</definedName>
    <definedName name="LSNO30_1">"#REF!"</definedName>
    <definedName name="LSNO30_11">#REF!</definedName>
    <definedName name="LSNO30_11_16">#REF!</definedName>
    <definedName name="LSNO30_11_17">#REF!</definedName>
    <definedName name="LSNO30_11_9">#REF!</definedName>
    <definedName name="LSNO30_12">"$#REF!.#REF!#REF!"</definedName>
    <definedName name="LSNO30_12_16">#REF!</definedName>
    <definedName name="LSNO30_12_17">#REF!</definedName>
    <definedName name="LSNO30_12_9">#REF!</definedName>
    <definedName name="LSNO30_13">#REF!</definedName>
    <definedName name="LSNO30_13_16">#REF!</definedName>
    <definedName name="LSNO30_13_17">#REF!</definedName>
    <definedName name="LSNO30_13_9">#REF!</definedName>
    <definedName name="LSNO30_14">#REF!</definedName>
    <definedName name="LSNO30_14_16">#REF!</definedName>
    <definedName name="LSNO30_14_17">#REF!</definedName>
    <definedName name="LSNO30_14_9">#REF!</definedName>
    <definedName name="LSNO30_15">#REF!</definedName>
    <definedName name="LSNO30_15_1">#REF!</definedName>
    <definedName name="LSNO30_15_1_9">#REF!</definedName>
    <definedName name="LSNO30_15_16">#REF!</definedName>
    <definedName name="LSNO30_15_17">#REF!</definedName>
    <definedName name="LSNO30_15_9">#REF!</definedName>
    <definedName name="LSNO30_16">#REF!</definedName>
    <definedName name="LSNO30_17">#REF!</definedName>
    <definedName name="LSNO30_7">#REF!</definedName>
    <definedName name="LSNO30_7_16">#REF!</definedName>
    <definedName name="LSNO30_7_17">#REF!</definedName>
    <definedName name="LSNO30_7_9">#REF!</definedName>
    <definedName name="LSNO30_9">#REF!</definedName>
    <definedName name="LSNO30_9_1">#REF!</definedName>
    <definedName name="LSNO30_9_16">#REF!</definedName>
    <definedName name="LSNO30_9_17">#REF!</definedName>
    <definedName name="LSNO30_9_9">#REF!</definedName>
    <definedName name="LSNO31">!#REF!</definedName>
    <definedName name="LSNO31_1">"#REF!"</definedName>
    <definedName name="LSNO31_11">#REF!</definedName>
    <definedName name="LSNO31_11_16">#REF!</definedName>
    <definedName name="LSNO31_11_17">#REF!</definedName>
    <definedName name="LSNO31_11_9">#REF!</definedName>
    <definedName name="LSNO31_12">"$#REF!.#REF!#REF!"</definedName>
    <definedName name="LSNO31_12_16">#REF!</definedName>
    <definedName name="LSNO31_12_17">#REF!</definedName>
    <definedName name="LSNO31_12_9">#REF!</definedName>
    <definedName name="LSNO31_13">#REF!</definedName>
    <definedName name="LSNO31_13_16">#REF!</definedName>
    <definedName name="LSNO31_13_17">#REF!</definedName>
    <definedName name="LSNO31_13_9">#REF!</definedName>
    <definedName name="LSNO31_14">#REF!</definedName>
    <definedName name="LSNO31_14_16">#REF!</definedName>
    <definedName name="LSNO31_14_17">#REF!</definedName>
    <definedName name="LSNO31_14_9">#REF!</definedName>
    <definedName name="LSNO31_15">#REF!</definedName>
    <definedName name="LSNO31_15_1">#REF!</definedName>
    <definedName name="LSNO31_15_1_9">#REF!</definedName>
    <definedName name="LSNO31_15_16">#REF!</definedName>
    <definedName name="LSNO31_15_17">#REF!</definedName>
    <definedName name="LSNO31_15_9">#REF!</definedName>
    <definedName name="LSNO31_16">#REF!</definedName>
    <definedName name="LSNO31_17">#REF!</definedName>
    <definedName name="LSNO31_7">#REF!</definedName>
    <definedName name="LSNO31_7_16">#REF!</definedName>
    <definedName name="LSNO31_7_17">#REF!</definedName>
    <definedName name="LSNO31_7_9">#REF!</definedName>
    <definedName name="LSNO31_9">#REF!</definedName>
    <definedName name="LSNO31_9_1">#REF!</definedName>
    <definedName name="LSNO31_9_16">#REF!</definedName>
    <definedName name="LSNO31_9_17">#REF!</definedName>
    <definedName name="LSNO31_9_9">#REF!</definedName>
    <definedName name="LSNO32">!#REF!</definedName>
    <definedName name="LSNO32_1">"#REF!"</definedName>
    <definedName name="LSNO32_11">#REF!</definedName>
    <definedName name="LSNO32_11_16">#REF!</definedName>
    <definedName name="LSNO32_11_17">#REF!</definedName>
    <definedName name="LSNO32_11_9">#REF!</definedName>
    <definedName name="LSNO32_12">"$#REF!.#REF!#REF!"</definedName>
    <definedName name="LSNO32_12_16">#REF!</definedName>
    <definedName name="LSNO32_12_17">#REF!</definedName>
    <definedName name="LSNO32_12_9">#REF!</definedName>
    <definedName name="LSNO32_13">#REF!</definedName>
    <definedName name="LSNO32_13_16">#REF!</definedName>
    <definedName name="LSNO32_13_17">#REF!</definedName>
    <definedName name="LSNO32_13_9">#REF!</definedName>
    <definedName name="LSNO32_14">#REF!</definedName>
    <definedName name="LSNO32_14_16">#REF!</definedName>
    <definedName name="LSNO32_14_17">#REF!</definedName>
    <definedName name="LSNO32_14_9">#REF!</definedName>
    <definedName name="LSNO32_15">#REF!</definedName>
    <definedName name="LSNO32_15_1">#REF!</definedName>
    <definedName name="LSNO32_15_1_9">#REF!</definedName>
    <definedName name="LSNO32_15_16">#REF!</definedName>
    <definedName name="LSNO32_15_17">#REF!</definedName>
    <definedName name="LSNO32_15_9">#REF!</definedName>
    <definedName name="LSNO32_16">#REF!</definedName>
    <definedName name="LSNO32_17">#REF!</definedName>
    <definedName name="LSNO32_7">#REF!</definedName>
    <definedName name="LSNO32_7_16">#REF!</definedName>
    <definedName name="LSNO32_7_17">#REF!</definedName>
    <definedName name="LSNO32_7_9">#REF!</definedName>
    <definedName name="LSNO32_9">#REF!</definedName>
    <definedName name="LSNO32_9_1">#REF!</definedName>
    <definedName name="LSNO32_9_16">#REF!</definedName>
    <definedName name="LSNO32_9_17">#REF!</definedName>
    <definedName name="LSNO32_9_9">#REF!</definedName>
    <definedName name="LSNO33">!#REF!</definedName>
    <definedName name="LSNO33_1">"#REF!"</definedName>
    <definedName name="LSNO33_11">#REF!</definedName>
    <definedName name="LSNO33_11_16">#REF!</definedName>
    <definedName name="LSNO33_11_17">#REF!</definedName>
    <definedName name="LSNO33_11_9">#REF!</definedName>
    <definedName name="LSNO33_12">"$#REF!.#REF!#REF!"</definedName>
    <definedName name="LSNO33_12_16">#REF!</definedName>
    <definedName name="LSNO33_12_17">#REF!</definedName>
    <definedName name="LSNO33_12_9">#REF!</definedName>
    <definedName name="LSNO33_13">#REF!</definedName>
    <definedName name="LSNO33_13_16">#REF!</definedName>
    <definedName name="LSNO33_13_17">#REF!</definedName>
    <definedName name="LSNO33_13_9">#REF!</definedName>
    <definedName name="LSNO33_14">#REF!</definedName>
    <definedName name="LSNO33_14_16">#REF!</definedName>
    <definedName name="LSNO33_14_17">#REF!</definedName>
    <definedName name="LSNO33_14_9">#REF!</definedName>
    <definedName name="LSNO33_15">#REF!</definedName>
    <definedName name="LSNO33_15_1">#REF!</definedName>
    <definedName name="LSNO33_15_1_9">#REF!</definedName>
    <definedName name="LSNO33_15_16">#REF!</definedName>
    <definedName name="LSNO33_15_17">#REF!</definedName>
    <definedName name="LSNO33_15_9">#REF!</definedName>
    <definedName name="LSNO33_16">#REF!</definedName>
    <definedName name="LSNO33_17">#REF!</definedName>
    <definedName name="LSNO33_7">#REF!</definedName>
    <definedName name="LSNO33_7_16">#REF!</definedName>
    <definedName name="LSNO33_7_17">#REF!</definedName>
    <definedName name="LSNO33_7_9">#REF!</definedName>
    <definedName name="LSNO33_9">#REF!</definedName>
    <definedName name="LSNO33_9_1">#REF!</definedName>
    <definedName name="LSNO33_9_16">#REF!</definedName>
    <definedName name="LSNO33_9_17">#REF!</definedName>
    <definedName name="LSNO33_9_9">#REF!</definedName>
    <definedName name="LSNO34">!#REF!</definedName>
    <definedName name="LSNO34_1">"#REF!"</definedName>
    <definedName name="LSNO34_12">"$#REF!.#REF!#REF!"</definedName>
    <definedName name="LSNO34_14">#REF!</definedName>
    <definedName name="LSNO34_15">#REF!</definedName>
    <definedName name="LSNO34_16">#REF!</definedName>
    <definedName name="LSNO34_17">#REF!</definedName>
    <definedName name="LSNO35">!#REF!</definedName>
    <definedName name="LSNO35_1">"#REF!"</definedName>
    <definedName name="LSNO35_11">#REF!</definedName>
    <definedName name="LSNO35_11_16">#REF!</definedName>
    <definedName name="LSNO35_11_17">#REF!</definedName>
    <definedName name="LSNO35_11_9">#REF!</definedName>
    <definedName name="LSNO35_12">"$#REF!.#REF!#REF!"</definedName>
    <definedName name="LSNO35_12_16">#REF!</definedName>
    <definedName name="LSNO35_12_17">#REF!</definedName>
    <definedName name="LSNO35_12_9">#REF!</definedName>
    <definedName name="LSNO35_13">#REF!</definedName>
    <definedName name="LSNO35_13_16">#REF!</definedName>
    <definedName name="LSNO35_13_17">#REF!</definedName>
    <definedName name="LSNO35_13_9">#REF!</definedName>
    <definedName name="LSNO35_14">#REF!</definedName>
    <definedName name="LSNO35_14_16">#REF!</definedName>
    <definedName name="LSNO35_14_17">#REF!</definedName>
    <definedName name="LSNO35_14_9">#REF!</definedName>
    <definedName name="LSNO35_15">#REF!</definedName>
    <definedName name="LSNO35_15_1">#REF!</definedName>
    <definedName name="LSNO35_15_1_9">#REF!</definedName>
    <definedName name="LSNO35_15_16">#REF!</definedName>
    <definedName name="LSNO35_15_17">#REF!</definedName>
    <definedName name="LSNO35_15_9">#REF!</definedName>
    <definedName name="LSNO35_16">#REF!</definedName>
    <definedName name="LSNO35_17">#REF!</definedName>
    <definedName name="LSNO35_7">#REF!</definedName>
    <definedName name="LSNO35_7_16">#REF!</definedName>
    <definedName name="LSNO35_7_17">#REF!</definedName>
    <definedName name="LSNO35_7_9">#REF!</definedName>
    <definedName name="LSNO35_9">#REF!</definedName>
    <definedName name="LSNO35_9_1">#REF!</definedName>
    <definedName name="LSNO35_9_16">#REF!</definedName>
    <definedName name="LSNO35_9_17">#REF!</definedName>
    <definedName name="LSNO35_9_9">#REF!</definedName>
    <definedName name="LSNO36">!#REF!</definedName>
    <definedName name="LSNO36_1">"#REF!"</definedName>
    <definedName name="LSNO36_11">#REF!</definedName>
    <definedName name="LSNO36_11_16">#REF!</definedName>
    <definedName name="LSNO36_11_17">#REF!</definedName>
    <definedName name="LSNO36_11_9">#REF!</definedName>
    <definedName name="LSNO36_12">"$#REF!.#REF!#REF!"</definedName>
    <definedName name="LSNO36_12_16">#REF!</definedName>
    <definedName name="LSNO36_12_17">#REF!</definedName>
    <definedName name="LSNO36_12_9">#REF!</definedName>
    <definedName name="LSNO36_13">#REF!</definedName>
    <definedName name="LSNO36_13_16">#REF!</definedName>
    <definedName name="LSNO36_13_17">#REF!</definedName>
    <definedName name="LSNO36_13_9">#REF!</definedName>
    <definedName name="LSNO36_14">#REF!</definedName>
    <definedName name="LSNO36_14_16">#REF!</definedName>
    <definedName name="LSNO36_14_17">#REF!</definedName>
    <definedName name="LSNO36_14_9">#REF!</definedName>
    <definedName name="LSNO36_15">#REF!</definedName>
    <definedName name="LSNO36_15_1">#REF!</definedName>
    <definedName name="LSNO36_15_1_9">#REF!</definedName>
    <definedName name="LSNO36_15_16">#REF!</definedName>
    <definedName name="LSNO36_15_17">#REF!</definedName>
    <definedName name="LSNO36_15_9">#REF!</definedName>
    <definedName name="LSNO36_16">#REF!</definedName>
    <definedName name="LSNO36_17">#REF!</definedName>
    <definedName name="LSNO36_7">#REF!</definedName>
    <definedName name="LSNO36_7_16">#REF!</definedName>
    <definedName name="LSNO36_7_17">#REF!</definedName>
    <definedName name="LSNO36_7_9">#REF!</definedName>
    <definedName name="LSNO36_9">#REF!</definedName>
    <definedName name="LSNO36_9_1">#REF!</definedName>
    <definedName name="LSNO36_9_16">#REF!</definedName>
    <definedName name="LSNO36_9_17">#REF!</definedName>
    <definedName name="LSNO36_9_9">#REF!</definedName>
    <definedName name="LSNO37">!#REF!</definedName>
    <definedName name="LSNO37_1">"#REF!"</definedName>
    <definedName name="LSNO37_12">"$#REF!.#REF!#REF!"</definedName>
    <definedName name="LSNO37_14">#REF!</definedName>
    <definedName name="LSNO37_15">#REF!</definedName>
    <definedName name="LSNO37_16">#REF!</definedName>
    <definedName name="LSNO37_17">#REF!</definedName>
    <definedName name="LSNO38">!#REF!</definedName>
    <definedName name="LSNO38_1">"#REF!"</definedName>
    <definedName name="LSNO38_12">"$#REF!.#REF!#REF!"</definedName>
    <definedName name="LSNO38_14">#REF!</definedName>
    <definedName name="LSNO38_15">#REF!</definedName>
    <definedName name="LSNO38_16">#REF!</definedName>
    <definedName name="LSNO38_17">#REF!</definedName>
    <definedName name="LSNO39">!#REF!</definedName>
    <definedName name="LSNO39_1">"#REF!"</definedName>
    <definedName name="LSNO39_12">"$#REF!.#REF!#REF!"</definedName>
    <definedName name="LSNO39_14">#REF!</definedName>
    <definedName name="LSNO39_15">#REF!</definedName>
    <definedName name="LSNO39_16">#REF!</definedName>
    <definedName name="LSNO39_17">#REF!</definedName>
    <definedName name="LSNO4">!#REF!</definedName>
    <definedName name="LSNO4_1">"#REF!"</definedName>
    <definedName name="LSNO4_12">"$#REF!.#REF!#REF!"</definedName>
    <definedName name="LSNO4_14">#REF!</definedName>
    <definedName name="LSNO4_15">#REF!</definedName>
    <definedName name="LSNO4_16">#REF!</definedName>
    <definedName name="LSNO4_17">#REF!</definedName>
    <definedName name="LSNO40">!#REF!</definedName>
    <definedName name="LSNO40_1">"#REF!"</definedName>
    <definedName name="LSNO40_12">"$#REF!.#REF!#REF!"</definedName>
    <definedName name="LSNO40_14">#REF!</definedName>
    <definedName name="LSNO40_15">#REF!</definedName>
    <definedName name="LSNO40_16">#REF!</definedName>
    <definedName name="LSNO40_17">#REF!</definedName>
    <definedName name="LSNO41">!#REF!</definedName>
    <definedName name="LSNO41_1">"#REF!"</definedName>
    <definedName name="LSNO41_12">"$#REF!.#REF!#REF!"</definedName>
    <definedName name="LSNO41_14">#REF!</definedName>
    <definedName name="LSNO41_15">#REF!</definedName>
    <definedName name="LSNO41_16">#REF!</definedName>
    <definedName name="LSNO41_17">#REF!</definedName>
    <definedName name="LSNO42">!#REF!</definedName>
    <definedName name="LSNO42_1">"#REF!"</definedName>
    <definedName name="LSNO42_12">"$#REF!.#REF!#REF!"</definedName>
    <definedName name="LSNO42_14">#REF!</definedName>
    <definedName name="LSNO42_15">#REF!</definedName>
    <definedName name="LSNO42_16">#REF!</definedName>
    <definedName name="LSNO42_17">#REF!</definedName>
    <definedName name="LSNO43">!#REF!</definedName>
    <definedName name="LSNO43_1">"#REF!"</definedName>
    <definedName name="LSNO43_12">"$#REF!.#REF!#REF!"</definedName>
    <definedName name="LSNO43_14">#REF!</definedName>
    <definedName name="LSNO43_15">#REF!</definedName>
    <definedName name="LSNO43_16">#REF!</definedName>
    <definedName name="LSNO43_17">#REF!</definedName>
    <definedName name="LSNO44">!#REF!</definedName>
    <definedName name="LSNO44_1">"#REF!"</definedName>
    <definedName name="LSNO44_12">"$#REF!.#REF!#REF!"</definedName>
    <definedName name="LSNO44_14">#REF!</definedName>
    <definedName name="LSNO44_15">#REF!</definedName>
    <definedName name="LSNO44_16">#REF!</definedName>
    <definedName name="LSNO44_17">#REF!</definedName>
    <definedName name="LSNO45">!#REF!</definedName>
    <definedName name="LSNO45_1">"#REF!"</definedName>
    <definedName name="LSNO45_12">"$#REF!.#REF!#REF!"</definedName>
    <definedName name="LSNO45_14">#REF!</definedName>
    <definedName name="LSNO45_15">#REF!</definedName>
    <definedName name="LSNO45_16">#REF!</definedName>
    <definedName name="LSNO45_17">#REF!</definedName>
    <definedName name="LSNO46">!#REF!</definedName>
    <definedName name="LSNO46_1">"#REF!"</definedName>
    <definedName name="LSNO46_12">"$#REF!.#REF!#REF!"</definedName>
    <definedName name="LSNO46_14">#REF!</definedName>
    <definedName name="LSNO46_15">#REF!</definedName>
    <definedName name="LSNO46_16">#REF!</definedName>
    <definedName name="LSNO46_17">#REF!</definedName>
    <definedName name="LSNO47">!#REF!</definedName>
    <definedName name="LSNO47_1">"#REF!"</definedName>
    <definedName name="LSNO47_12">"$#REF!.#REF!#REF!"</definedName>
    <definedName name="LSNO47_14">#REF!</definedName>
    <definedName name="LSNO47_15">#REF!</definedName>
    <definedName name="LSNO47_16">#REF!</definedName>
    <definedName name="LSNO47_17">#REF!</definedName>
    <definedName name="LSNO48">!#REF!</definedName>
    <definedName name="LSNO48_1">"#REF!"</definedName>
    <definedName name="LSNO48_12">"$#REF!.#REF!#REF!"</definedName>
    <definedName name="LSNO48_14">#REF!</definedName>
    <definedName name="LSNO48_15">#REF!</definedName>
    <definedName name="LSNO48_16">#REF!</definedName>
    <definedName name="LSNO48_17">#REF!</definedName>
    <definedName name="LSNO49">!#REF!</definedName>
    <definedName name="LSNO49_1">"#REF!"</definedName>
    <definedName name="LSNO49_12">"$#REF!.#REF!#REF!"</definedName>
    <definedName name="LSNO49_14">#REF!</definedName>
    <definedName name="LSNO49_15">#REF!</definedName>
    <definedName name="LSNO49_16">#REF!</definedName>
    <definedName name="LSNO49_17">#REF!</definedName>
    <definedName name="LSNO5">!#REF!</definedName>
    <definedName name="LSNO5_1">"#REF!"</definedName>
    <definedName name="LSNO5_12">"$#REF!.#REF!#REF!"</definedName>
    <definedName name="LSNO5_14">#REF!</definedName>
    <definedName name="LSNO5_15">#REF!</definedName>
    <definedName name="LSNO5_16">#REF!</definedName>
    <definedName name="LSNO5_17">#REF!</definedName>
    <definedName name="LSNO50">!#REF!</definedName>
    <definedName name="LSNO50_1">"#REF!"</definedName>
    <definedName name="LSNO50_12">"$#REF!.#REF!#REF!"</definedName>
    <definedName name="LSNO50_14">#REF!</definedName>
    <definedName name="LSNO50_15">#REF!</definedName>
    <definedName name="LSNO50_16">#REF!</definedName>
    <definedName name="LSNO50_17">#REF!</definedName>
    <definedName name="LSNO51">!#REF!</definedName>
    <definedName name="LSNO51_1">"#REF!"</definedName>
    <definedName name="LSNO51_12">"$#REF!.#REF!#REF!"</definedName>
    <definedName name="LSNO51_14">#REF!</definedName>
    <definedName name="LSNO51_15">#REF!</definedName>
    <definedName name="LSNO51_16">#REF!</definedName>
    <definedName name="LSNO51_17">#REF!</definedName>
    <definedName name="LSNO52">!#REF!</definedName>
    <definedName name="LSNO52_1">"#REF!"</definedName>
    <definedName name="LSNO52_12">"$#REF!.#REF!#REF!"</definedName>
    <definedName name="LSNO52_14">#REF!</definedName>
    <definedName name="LSNO52_15">#REF!</definedName>
    <definedName name="LSNO52_16">#REF!</definedName>
    <definedName name="LSNO52_17">#REF!</definedName>
    <definedName name="LSNO53">!#REF!</definedName>
    <definedName name="LSNO53_1">"#REF!"</definedName>
    <definedName name="LSNO53_12">"$#REF!.#REF!#REF!"</definedName>
    <definedName name="LSNO53_14">#REF!</definedName>
    <definedName name="LSNO53_15">#REF!</definedName>
    <definedName name="LSNO53_16">#REF!</definedName>
    <definedName name="LSNO53_17">#REF!</definedName>
    <definedName name="LSNO54">!#REF!</definedName>
    <definedName name="LSNO54_1">"#REF!"</definedName>
    <definedName name="LSNO54_12">"$#REF!.#REF!#REF!"</definedName>
    <definedName name="LSNO54_14">#REF!</definedName>
    <definedName name="LSNO54_15">#REF!</definedName>
    <definedName name="LSNO54_16">#REF!</definedName>
    <definedName name="LSNO54_17">#REF!</definedName>
    <definedName name="LSNO55">!#REF!</definedName>
    <definedName name="LSNO55_1">"#REF!"</definedName>
    <definedName name="LSNO55_12">"$#REF!.#REF!#REF!"</definedName>
    <definedName name="LSNO55_14">#REF!</definedName>
    <definedName name="LSNO55_15">#REF!</definedName>
    <definedName name="LSNO55_16">#REF!</definedName>
    <definedName name="LSNO55_17">#REF!</definedName>
    <definedName name="LSNO56">!#REF!</definedName>
    <definedName name="LSNO56_1">"#REF!"</definedName>
    <definedName name="LSNO56_12">"$#REF!.#REF!#REF!"</definedName>
    <definedName name="LSNO56_14">#REF!</definedName>
    <definedName name="LSNO56_15">#REF!</definedName>
    <definedName name="LSNO56_16">#REF!</definedName>
    <definedName name="LSNO56_17">#REF!</definedName>
    <definedName name="LSNO57">!#REF!</definedName>
    <definedName name="LSNO57_1">"#REF!"</definedName>
    <definedName name="LSNO57_12">"$#REF!.#REF!#REF!"</definedName>
    <definedName name="LSNO57_14">#REF!</definedName>
    <definedName name="LSNO57_15">#REF!</definedName>
    <definedName name="LSNO57_16">#REF!</definedName>
    <definedName name="LSNO57_17">#REF!</definedName>
    <definedName name="LSNO58">!#REF!</definedName>
    <definedName name="LSNO58_1">"#REF!"</definedName>
    <definedName name="LSNO58_12">"$#REF!.#REF!#REF!"</definedName>
    <definedName name="LSNO58_14">#REF!</definedName>
    <definedName name="LSNO58_15">#REF!</definedName>
    <definedName name="LSNO58_16">#REF!</definedName>
    <definedName name="LSNO58_17">#REF!</definedName>
    <definedName name="LSNO59">!#REF!</definedName>
    <definedName name="LSNO59_1">"#REF!"</definedName>
    <definedName name="LSNO59_12">"$#REF!.#REF!#REF!"</definedName>
    <definedName name="LSNO59_14">#REF!</definedName>
    <definedName name="LSNO59_15">#REF!</definedName>
    <definedName name="LSNO59_16">#REF!</definedName>
    <definedName name="LSNO59_17">#REF!</definedName>
    <definedName name="LSNO6">!#REF!</definedName>
    <definedName name="LSNO6_1">"#REF!"</definedName>
    <definedName name="LSNO6_12">"$#REF!.#REF!#REF!"</definedName>
    <definedName name="LSNO6_14">#REF!</definedName>
    <definedName name="LSNO6_15">#REF!</definedName>
    <definedName name="LSNO6_16">#REF!</definedName>
    <definedName name="LSNO6_17">#REF!</definedName>
    <definedName name="LSNO60">!#REF!</definedName>
    <definedName name="LSNO60_1">"#REF!"</definedName>
    <definedName name="LSNO60_12">"$#REF!.#REF!#REF!"</definedName>
    <definedName name="LSNO60_14">#REF!</definedName>
    <definedName name="LSNO60_15">#REF!</definedName>
    <definedName name="LSNO60_16">#REF!</definedName>
    <definedName name="LSNO60_17">#REF!</definedName>
    <definedName name="LSNO61">!#REF!</definedName>
    <definedName name="LSNO61_1">"#REF!"</definedName>
    <definedName name="LSNO61_12">"$#REF!.#REF!#REF!"</definedName>
    <definedName name="LSNO61_14">#REF!</definedName>
    <definedName name="LSNO61_15">#REF!</definedName>
    <definedName name="LSNO61_16">#REF!</definedName>
    <definedName name="LSNO61_17">#REF!</definedName>
    <definedName name="LSNO62">!#REF!</definedName>
    <definedName name="LSNO62_1">"#REF!"</definedName>
    <definedName name="LSNO62_12">"$#REF!.#REF!#REF!"</definedName>
    <definedName name="LSNO62_14">#REF!</definedName>
    <definedName name="LSNO62_15">#REF!</definedName>
    <definedName name="LSNO62_16">#REF!</definedName>
    <definedName name="LSNO62_17">#REF!</definedName>
    <definedName name="LSNO63">!#REF!</definedName>
    <definedName name="LSNO63_1">"#REF!"</definedName>
    <definedName name="LSNO63_12">"$#REF!.#REF!#REF!"</definedName>
    <definedName name="LSNO63_14">#REF!</definedName>
    <definedName name="LSNO63_15">#REF!</definedName>
    <definedName name="LSNO63_16">#REF!</definedName>
    <definedName name="LSNO63_17">#REF!</definedName>
    <definedName name="LSNO64">!#REF!</definedName>
    <definedName name="LSNO64_1">"#REF!"</definedName>
    <definedName name="LSNO64_12">"$#REF!.#REF!#REF!"</definedName>
    <definedName name="LSNO64_14">#REF!</definedName>
    <definedName name="LSNO64_15">#REF!</definedName>
    <definedName name="LSNO64_16">#REF!</definedName>
    <definedName name="LSNO64_17">#REF!</definedName>
    <definedName name="LSNO65">!#REF!</definedName>
    <definedName name="LSNO65_1">"#REF!"</definedName>
    <definedName name="LSNO65_12">"$#REF!.#REF!#REF!"</definedName>
    <definedName name="LSNO65_14">#REF!</definedName>
    <definedName name="LSNO65_15">#REF!</definedName>
    <definedName name="LSNO65_16">#REF!</definedName>
    <definedName name="LSNO65_17">#REF!</definedName>
    <definedName name="LSNO66">!#REF!</definedName>
    <definedName name="LSNO66_1">"#REF!"</definedName>
    <definedName name="LSNO66_12">"$#REF!.#REF!#REF!"</definedName>
    <definedName name="LSNO66_14">#REF!</definedName>
    <definedName name="LSNO66_15">#REF!</definedName>
    <definedName name="LSNO66_16">#REF!</definedName>
    <definedName name="LSNO66_17">#REF!</definedName>
    <definedName name="LSNO67">!#REF!</definedName>
    <definedName name="LSNO67_1">"#REF!"</definedName>
    <definedName name="LSNO67_12">"$#REF!.#REF!#REF!"</definedName>
    <definedName name="LSNO67_14">#REF!</definedName>
    <definedName name="LSNO67_15">#REF!</definedName>
    <definedName name="LSNO67_16">#REF!</definedName>
    <definedName name="LSNO67_17">#REF!</definedName>
    <definedName name="LSNO68">!#REF!</definedName>
    <definedName name="LSNO68_1">"#REF!"</definedName>
    <definedName name="LSNO68_12">"$#REF!.#REF!#REF!"</definedName>
    <definedName name="LSNO68_14">#REF!</definedName>
    <definedName name="LSNO68_15">#REF!</definedName>
    <definedName name="LSNO68_16">#REF!</definedName>
    <definedName name="LSNO68_17">#REF!</definedName>
    <definedName name="LSNO69">!#REF!</definedName>
    <definedName name="LSNO69_1">"#REF!"</definedName>
    <definedName name="LSNO69_12">"$#REF!.#REF!#REF!"</definedName>
    <definedName name="LSNO69_14">#REF!</definedName>
    <definedName name="LSNO69_15">#REF!</definedName>
    <definedName name="LSNO69_16">#REF!</definedName>
    <definedName name="LSNO69_17">#REF!</definedName>
    <definedName name="LSNO7">!#REF!</definedName>
    <definedName name="LSNO7_1">"#REF!"</definedName>
    <definedName name="LSNO7_11">#REF!</definedName>
    <definedName name="LSNO7_11_16">#REF!</definedName>
    <definedName name="LSNO7_11_17">#REF!</definedName>
    <definedName name="LSNO7_11_9">#REF!</definedName>
    <definedName name="LSNO7_12">"$#REF!.#REF!#REF!"</definedName>
    <definedName name="LSNO7_12_16">#REF!</definedName>
    <definedName name="LSNO7_12_17">#REF!</definedName>
    <definedName name="LSNO7_12_9">#REF!</definedName>
    <definedName name="LSNO7_13">#REF!</definedName>
    <definedName name="LSNO7_13_16">#REF!</definedName>
    <definedName name="LSNO7_13_17">#REF!</definedName>
    <definedName name="LSNO7_13_9">#REF!</definedName>
    <definedName name="LSNO7_14">#REF!</definedName>
    <definedName name="LSNO7_14_16">#REF!</definedName>
    <definedName name="LSNO7_14_17">#REF!</definedName>
    <definedName name="LSNO7_14_9">#REF!</definedName>
    <definedName name="LSNO7_15">#REF!</definedName>
    <definedName name="LSNO7_15_1">#REF!</definedName>
    <definedName name="LSNO7_15_1_9">#REF!</definedName>
    <definedName name="LSNO7_15_16">#REF!</definedName>
    <definedName name="LSNO7_15_17">#REF!</definedName>
    <definedName name="LSNO7_15_9">#REF!</definedName>
    <definedName name="LSNO7_16">#REF!</definedName>
    <definedName name="LSNO7_17">#REF!</definedName>
    <definedName name="LSNO7_7">#REF!</definedName>
    <definedName name="LSNO7_7_16">#REF!</definedName>
    <definedName name="LSNO7_7_17">#REF!</definedName>
    <definedName name="LSNO7_7_9">#REF!</definedName>
    <definedName name="LSNO7_9">#REF!</definedName>
    <definedName name="LSNO7_9_1">#REF!</definedName>
    <definedName name="LSNO7_9_16">#REF!</definedName>
    <definedName name="LSNO7_9_17">#REF!</definedName>
    <definedName name="LSNO7_9_9">#REF!</definedName>
    <definedName name="LSNO70">!#REF!</definedName>
    <definedName name="LSNO70_1">"#REF!"</definedName>
    <definedName name="LSNO70_12">"$#REF!.#REF!#REF!"</definedName>
    <definedName name="LSNO70_14">#REF!</definedName>
    <definedName name="LSNO70_15">#REF!</definedName>
    <definedName name="LSNO70_16">#REF!</definedName>
    <definedName name="LSNO70_17">#REF!</definedName>
    <definedName name="LSNO71">!#REF!</definedName>
    <definedName name="LSNO71_1">"#REF!"</definedName>
    <definedName name="LSNO71_12">"$#REF!.#REF!#REF!"</definedName>
    <definedName name="LSNO71_14">#REF!</definedName>
    <definedName name="LSNO71_15">#REF!</definedName>
    <definedName name="LSNO71_16">#REF!</definedName>
    <definedName name="LSNO71_17">#REF!</definedName>
    <definedName name="LSNO72">!#REF!</definedName>
    <definedName name="LSNO72_1">"#REF!"</definedName>
    <definedName name="LSNO72_12">"$#REF!.#REF!#REF!"</definedName>
    <definedName name="LSNO72_14">#REF!</definedName>
    <definedName name="LSNO72_15">#REF!</definedName>
    <definedName name="LSNO72_16">#REF!</definedName>
    <definedName name="LSNO72_17">#REF!</definedName>
    <definedName name="LSNO73">!#REF!</definedName>
    <definedName name="LSNO73_1">"#REF!"</definedName>
    <definedName name="LSNO73_12">"$#REF!.#REF!#REF!"</definedName>
    <definedName name="LSNO73_14">#REF!</definedName>
    <definedName name="LSNO73_15">#REF!</definedName>
    <definedName name="LSNO73_16">#REF!</definedName>
    <definedName name="LSNO73_17">#REF!</definedName>
    <definedName name="LSNO74">!#REF!</definedName>
    <definedName name="LSNO74_1">"#REF!"</definedName>
    <definedName name="LSNO74_12">"$#REF!.#REF!#REF!"</definedName>
    <definedName name="LSNO74_14">#REF!</definedName>
    <definedName name="LSNO74_15">#REF!</definedName>
    <definedName name="LSNO74_16">#REF!</definedName>
    <definedName name="LSNO74_17">#REF!</definedName>
    <definedName name="LSNO75">!#REF!</definedName>
    <definedName name="LSNO75_1">"#REF!"</definedName>
    <definedName name="LSNO75_12">"$#REF!.#REF!#REF!"</definedName>
    <definedName name="LSNO75_14">#REF!</definedName>
    <definedName name="LSNO75_15">#REF!</definedName>
    <definedName name="LSNO75_16">#REF!</definedName>
    <definedName name="LSNO75_17">#REF!</definedName>
    <definedName name="LSNO76">!#REF!</definedName>
    <definedName name="LSNO76_1">"#REF!"</definedName>
    <definedName name="LSNO76_12">"$#REF!.#REF!#REF!"</definedName>
    <definedName name="LSNO76_14">#REF!</definedName>
    <definedName name="LSNO76_15">#REF!</definedName>
    <definedName name="LSNO76_16">#REF!</definedName>
    <definedName name="LSNO76_17">#REF!</definedName>
    <definedName name="LSNO77">!#REF!</definedName>
    <definedName name="LSNO77_1">"#REF!"</definedName>
    <definedName name="LSNO77_12">"$#REF!.#REF!#REF!"</definedName>
    <definedName name="LSNO77_14">#REF!</definedName>
    <definedName name="LSNO77_15">#REF!</definedName>
    <definedName name="LSNO77_16">#REF!</definedName>
    <definedName name="LSNO77_17">#REF!</definedName>
    <definedName name="LSNO78">!#REF!</definedName>
    <definedName name="LSNO78_1">"#REF!"</definedName>
    <definedName name="LSNO78_12">"$#REF!.#REF!#REF!"</definedName>
    <definedName name="LSNO78_14">#REF!</definedName>
    <definedName name="LSNO78_15">#REF!</definedName>
    <definedName name="LSNO78_16">#REF!</definedName>
    <definedName name="LSNO78_17">#REF!</definedName>
    <definedName name="LSNO79">!#REF!</definedName>
    <definedName name="LSNO79_1">"#REF!"</definedName>
    <definedName name="LSNO79_12">"$#REF!.#REF!#REF!"</definedName>
    <definedName name="LSNO79_14">#REF!</definedName>
    <definedName name="LSNO79_15">#REF!</definedName>
    <definedName name="LSNO79_16">#REF!</definedName>
    <definedName name="LSNO79_17">#REF!</definedName>
    <definedName name="LSNO8">!#REF!</definedName>
    <definedName name="LSNO8_1">"#REF!"</definedName>
    <definedName name="LSNO8_12">"$#REF!.#REF!#REF!"</definedName>
    <definedName name="LSNO8_14">#REF!</definedName>
    <definedName name="LSNO8_15">#REF!</definedName>
    <definedName name="LSNO8_16">#REF!</definedName>
    <definedName name="LSNO8_17">#REF!</definedName>
    <definedName name="LSNO80">!#REF!</definedName>
    <definedName name="LSNO80_1">"#REF!"</definedName>
    <definedName name="LSNO80_12">"$#REF!.#REF!#REF!"</definedName>
    <definedName name="LSNO80_14">#REF!</definedName>
    <definedName name="LSNO80_15">#REF!</definedName>
    <definedName name="LSNO80_16">#REF!</definedName>
    <definedName name="LSNO80_17">#REF!</definedName>
    <definedName name="LSNO81">!#REF!</definedName>
    <definedName name="LSNO81_1">"#REF!"</definedName>
    <definedName name="LSNO81_12">"$#REF!.#REF!#REF!"</definedName>
    <definedName name="LSNO81_14">#REF!</definedName>
    <definedName name="LSNO81_15">#REF!</definedName>
    <definedName name="LSNO81_16">#REF!</definedName>
    <definedName name="LSNO81_17">#REF!</definedName>
    <definedName name="LSNO82">!#REF!</definedName>
    <definedName name="LSNO82_1">"#REF!"</definedName>
    <definedName name="LSNO82_12">"$#REF!.#REF!#REF!"</definedName>
    <definedName name="LSNO82_14">#REF!</definedName>
    <definedName name="LSNO82_15">#REF!</definedName>
    <definedName name="LSNO82_16">#REF!</definedName>
    <definedName name="LSNO82_17">#REF!</definedName>
    <definedName name="LSNO83">!#REF!</definedName>
    <definedName name="LSNO83_1">"#REF!"</definedName>
    <definedName name="LSNO83_12">"$#REF!.#REF!#REF!"</definedName>
    <definedName name="LSNO83_14">#REF!</definedName>
    <definedName name="LSNO83_15">#REF!</definedName>
    <definedName name="LSNO83_16">#REF!</definedName>
    <definedName name="LSNO83_17">#REF!</definedName>
    <definedName name="LSNO84">!#REF!</definedName>
    <definedName name="LSNO84_1">"#REF!"</definedName>
    <definedName name="LSNO84_12">"$#REF!.#REF!#REF!"</definedName>
    <definedName name="LSNO84_14">#REF!</definedName>
    <definedName name="LSNO84_15">#REF!</definedName>
    <definedName name="LSNO84_16">#REF!</definedName>
    <definedName name="LSNO84_17">#REF!</definedName>
    <definedName name="LSNO85">!#REF!</definedName>
    <definedName name="LSNO85_1">"#REF!"</definedName>
    <definedName name="LSNO85_12">"$#REF!.#REF!#REF!"</definedName>
    <definedName name="LSNO85_14">#REF!</definedName>
    <definedName name="LSNO85_15">#REF!</definedName>
    <definedName name="LSNO85_16">#REF!</definedName>
    <definedName name="LSNO85_17">#REF!</definedName>
    <definedName name="LSNO86">!#REF!</definedName>
    <definedName name="LSNO86_1">"#REF!"</definedName>
    <definedName name="LSNO86_12">"$#REF!.#REF!#REF!"</definedName>
    <definedName name="LSNO86_14">#REF!</definedName>
    <definedName name="LSNO86_15">#REF!</definedName>
    <definedName name="LSNO86_16">#REF!</definedName>
    <definedName name="LSNO86_17">#REF!</definedName>
    <definedName name="LSNO87">!#REF!</definedName>
    <definedName name="LSNO87_1">"#REF!"</definedName>
    <definedName name="LSNO87_12">"$#REF!.#REF!#REF!"</definedName>
    <definedName name="LSNO87_14">#REF!</definedName>
    <definedName name="LSNO87_15">#REF!</definedName>
    <definedName name="LSNO87_16">#REF!</definedName>
    <definedName name="LSNO87_17">#REF!</definedName>
    <definedName name="LSNO88">!#REF!</definedName>
    <definedName name="LSNO88_1">"#REF!"</definedName>
    <definedName name="LSNO88_12">"$#REF!.#REF!#REF!"</definedName>
    <definedName name="LSNO88_14">#REF!</definedName>
    <definedName name="LSNO88_15">#REF!</definedName>
    <definedName name="LSNO88_16">#REF!</definedName>
    <definedName name="LSNO88_17">#REF!</definedName>
    <definedName name="LSNO89">!#REF!</definedName>
    <definedName name="LSNO89_1">"#REF!"</definedName>
    <definedName name="LSNO89_12">"$#REF!.#REF!#REF!"</definedName>
    <definedName name="LSNO89_14">#REF!</definedName>
    <definedName name="LSNO89_15">#REF!</definedName>
    <definedName name="LSNO89_16">#REF!</definedName>
    <definedName name="LSNO89_17">#REF!</definedName>
    <definedName name="LSNO9">!#REF!</definedName>
    <definedName name="LSNO9_1">"#REF!"</definedName>
    <definedName name="LSNO9_11">#REF!</definedName>
    <definedName name="LSNO9_11_16">#REF!</definedName>
    <definedName name="LSNO9_11_17">#REF!</definedName>
    <definedName name="LSNO9_11_9">#REF!</definedName>
    <definedName name="LSNO9_12">"$#REF!.#REF!#REF!"</definedName>
    <definedName name="LSNO9_12_16">#REF!</definedName>
    <definedName name="LSNO9_12_17">#REF!</definedName>
    <definedName name="LSNO9_12_9">#REF!</definedName>
    <definedName name="LSNO9_13">#REF!</definedName>
    <definedName name="LSNO9_13_16">#REF!</definedName>
    <definedName name="LSNO9_13_17">#REF!</definedName>
    <definedName name="LSNO9_13_9">#REF!</definedName>
    <definedName name="LSNO9_14">#REF!</definedName>
    <definedName name="LSNO9_14_16">#REF!</definedName>
    <definedName name="LSNO9_14_17">#REF!</definedName>
    <definedName name="LSNO9_14_9">#REF!</definedName>
    <definedName name="LSNO9_15">#REF!</definedName>
    <definedName name="LSNO9_15_1">#REF!</definedName>
    <definedName name="LSNO9_15_1_9">#REF!</definedName>
    <definedName name="LSNO9_15_16">#REF!</definedName>
    <definedName name="LSNO9_15_17">#REF!</definedName>
    <definedName name="LSNO9_15_9">#REF!</definedName>
    <definedName name="LSNO9_16">#REF!</definedName>
    <definedName name="LSNO9_17">#REF!</definedName>
    <definedName name="LSNO9_7">#REF!</definedName>
    <definedName name="LSNO9_7_16">#REF!</definedName>
    <definedName name="LSNO9_7_17">#REF!</definedName>
    <definedName name="LSNO9_7_9">#REF!</definedName>
    <definedName name="LSNO9_9">#REF!</definedName>
    <definedName name="LSNO9_9_1">#REF!</definedName>
    <definedName name="LSNO9_9_16">#REF!</definedName>
    <definedName name="LSNO9_9_17">#REF!</definedName>
    <definedName name="LSNO9_9_9">#REF!</definedName>
    <definedName name="LSNO90">!#REF!</definedName>
    <definedName name="LSNO90_1">"#REF!"</definedName>
    <definedName name="LSNO90_12">"$#REF!.#REF!#REF!"</definedName>
    <definedName name="LSNO90_14">#REF!</definedName>
    <definedName name="LSNO90_15">#REF!</definedName>
    <definedName name="LSNO90_16">#REF!</definedName>
    <definedName name="LSNO90_17">#REF!</definedName>
    <definedName name="LSNO91">!#REF!</definedName>
    <definedName name="LSNO91_1">"#REF!"</definedName>
    <definedName name="LSNO91_12">"$#REF!.#REF!#REF!"</definedName>
    <definedName name="LSNO91_14">#REF!</definedName>
    <definedName name="LSNO91_15">#REF!</definedName>
    <definedName name="LSNO91_16">#REF!</definedName>
    <definedName name="LSNO91_17">#REF!</definedName>
    <definedName name="LSNO92">!#REF!</definedName>
    <definedName name="LSNO92_1">"#REF!"</definedName>
    <definedName name="LSNO92_12">"$#REF!.#REF!#REF!"</definedName>
    <definedName name="LSNO92_14">#REF!</definedName>
    <definedName name="LSNO92_15">#REF!</definedName>
    <definedName name="LSNO92_16">#REF!</definedName>
    <definedName name="LSNO92_17">#REF!</definedName>
    <definedName name="LSNO93">!#REF!</definedName>
    <definedName name="LSNO93_1">"#REF!"</definedName>
    <definedName name="LSNO93_12">"$#REF!.#REF!#REF!"</definedName>
    <definedName name="LSNO93_14">#REF!</definedName>
    <definedName name="LSNO93_15">#REF!</definedName>
    <definedName name="LSNO93_16">#REF!</definedName>
    <definedName name="LSNO93_17">#REF!</definedName>
    <definedName name="LSNO94">!#REF!</definedName>
    <definedName name="LSNO94_1">"#REF!"</definedName>
    <definedName name="LSNO94_12">"$#REF!.#REF!#REF!"</definedName>
    <definedName name="LSNO94_14">#REF!</definedName>
    <definedName name="LSNO94_15">#REF!</definedName>
    <definedName name="LSNO94_16">#REF!</definedName>
    <definedName name="LSNO94_17">#REF!</definedName>
    <definedName name="LSNO95">!#REF!</definedName>
    <definedName name="LSNO95_1">"#REF!"</definedName>
    <definedName name="LSNO95_12">"$#REF!.#REF!#REF!"</definedName>
    <definedName name="LSNO95_14">#REF!</definedName>
    <definedName name="LSNO95_15">#REF!</definedName>
    <definedName name="LSNO95_16">#REF!</definedName>
    <definedName name="LSNO95_17">#REF!</definedName>
    <definedName name="LSNO96">!#REF!</definedName>
    <definedName name="LSNO96_1">"#REF!"</definedName>
    <definedName name="LSNO96_12">"$#REF!.#REF!#REF!"</definedName>
    <definedName name="LSNO96_14">#REF!</definedName>
    <definedName name="LSNO96_15">#REF!</definedName>
    <definedName name="LSNO96_16">#REF!</definedName>
    <definedName name="LSNO96_17">#REF!</definedName>
    <definedName name="LSNO97">!#REF!</definedName>
    <definedName name="LSNO97_1">"#REF!"</definedName>
    <definedName name="LSNO97_12">"$#REF!.#REF!#REF!"</definedName>
    <definedName name="LSNO97_14">#REF!</definedName>
    <definedName name="LSNO97_15">#REF!</definedName>
    <definedName name="LSNO97_16">#REF!</definedName>
    <definedName name="LSNO97_17">#REF!</definedName>
    <definedName name="LSNO98">!#REF!</definedName>
    <definedName name="LSNO98_1">"#REF!"</definedName>
    <definedName name="LSNO98_12">"$#REF!.#REF!#REF!"</definedName>
    <definedName name="LSNO98_14">#REF!</definedName>
    <definedName name="LSNO98_15">#REF!</definedName>
    <definedName name="LSNO98_16">#REF!</definedName>
    <definedName name="LSNO98_17">#REF!</definedName>
    <definedName name="LSNO99">!#REF!</definedName>
    <definedName name="LSNO99_1">"#REF!"</definedName>
    <definedName name="LSNO99_12">"$#REF!.#REF!#REF!"</definedName>
    <definedName name="LSNO99_14">#REF!</definedName>
    <definedName name="LSNO99_15">#REF!</definedName>
    <definedName name="LSNO99_16">#REF!</definedName>
    <definedName name="LSNO99_17">#REF!</definedName>
    <definedName name="Lsp">!#REF!</definedName>
    <definedName name="LSS">#REF!</definedName>
    <definedName name="LT">#REF!</definedName>
    <definedName name="lu">#REF!</definedName>
    <definedName name="lub">#REF!</definedName>
    <definedName name="LUMEN">!#REF!</definedName>
    <definedName name="LUMEN___0">!#REF!</definedName>
    <definedName name="LUMEN___13">!#REF!</definedName>
    <definedName name="lumnm" localSheetId="2" hidden="1">{#N/A,#N/A,TRUE,"Front";#N/A,#N/A,TRUE,"Simple Letter";#N/A,#N/A,TRUE,"Inside";#N/A,#N/A,TRUE,"Contents";#N/A,#N/A,TRUE,"Basis";#N/A,#N/A,TRUE,"Inclusions";#N/A,#N/A,TRUE,"Exclusions";#N/A,#N/A,TRUE,"Areas";#N/A,#N/A,TRUE,"Summary";#N/A,#N/A,TRUE,"Detail"}</definedName>
    <definedName name="lumnm" localSheetId="1" hidden="1">{#N/A,#N/A,TRUE,"Front";#N/A,#N/A,TRUE,"Simple Letter";#N/A,#N/A,TRUE,"Inside";#N/A,#N/A,TRUE,"Contents";#N/A,#N/A,TRUE,"Basis";#N/A,#N/A,TRUE,"Inclusions";#N/A,#N/A,TRUE,"Exclusions";#N/A,#N/A,TRUE,"Areas";#N/A,#N/A,TRUE,"Summary";#N/A,#N/A,TRUE,"Detail"}</definedName>
    <definedName name="lumnm" localSheetId="9" hidden="1">{#N/A,#N/A,TRUE,"Front";#N/A,#N/A,TRUE,"Simple Letter";#N/A,#N/A,TRUE,"Inside";#N/A,#N/A,TRUE,"Contents";#N/A,#N/A,TRUE,"Basis";#N/A,#N/A,TRUE,"Inclusions";#N/A,#N/A,TRUE,"Exclusions";#N/A,#N/A,TRUE,"Areas";#N/A,#N/A,TRUE,"Summary";#N/A,#N/A,TRUE,"Detail"}</definedName>
    <definedName name="lumnm" hidden="1">{#N/A,#N/A,TRUE,"Front";#N/A,#N/A,TRUE,"Simple Letter";#N/A,#N/A,TRUE,"Inside";#N/A,#N/A,TRUE,"Contents";#N/A,#N/A,TRUE,"Basis";#N/A,#N/A,TRUE,"Inclusions";#N/A,#N/A,TRUE,"Exclusions";#N/A,#N/A,TRUE,"Areas";#N/A,#N/A,TRUE,"Summary";#N/A,#N/A,TRUE,"Detail"}</definedName>
    <definedName name="LUX">!#REF!</definedName>
    <definedName name="LUX___0">!#REF!</definedName>
    <definedName name="LUX___13">!#REF!</definedName>
    <definedName name="lwbm">#REF!</definedName>
    <definedName name="lwing">#REF!</definedName>
    <definedName name="LWL">#REF!</definedName>
    <definedName name="lwmm">#REF!</definedName>
    <definedName name="Lwmm_1">"#REF!"</definedName>
    <definedName name="Lwmm_24">NA()</definedName>
    <definedName name="Lwmm_7">NA()</definedName>
    <definedName name="Lwu">#REF!</definedName>
    <definedName name="Lwv">#REF!</definedName>
    <definedName name="Lx">!#REF!</definedName>
    <definedName name="Lx___0">!#REF!</definedName>
    <definedName name="Lx___13">!#REF!</definedName>
    <definedName name="M">!#REF!</definedName>
    <definedName name="m_">!#REF!</definedName>
    <definedName name="m___0">!#REF!</definedName>
    <definedName name="m___13">!#REF!</definedName>
    <definedName name="M_01">!#REF!</definedName>
    <definedName name="M_25_box_Culvert">#REF!</definedName>
    <definedName name="M_25_box_Culvert_1">!#REF!</definedName>
    <definedName name="M_25_box_Culvert_1_9">#REF!</definedName>
    <definedName name="M_25_box_Culvert_10">#REF!</definedName>
    <definedName name="M_25_box_Culvert_10_1">#REF!</definedName>
    <definedName name="M_25_box_Culvert_10_1_1">#REF!</definedName>
    <definedName name="M_25_box_Culvert_10_1_9">#REF!</definedName>
    <definedName name="M_25_box_Culvert_10_1_9_1">#REF!</definedName>
    <definedName name="M_25_box_Culvert_10_10">#REF!</definedName>
    <definedName name="M_25_box_Culvert_10_10_9">#REF!</definedName>
    <definedName name="M_25_box_Culvert_10_12">#REF!</definedName>
    <definedName name="M_25_box_Culvert_10_12_9">#REF!</definedName>
    <definedName name="M_25_box_Culvert_10_14">#REF!</definedName>
    <definedName name="M_25_box_Culvert_10_14_9">#REF!</definedName>
    <definedName name="M_25_box_Culvert_10_15">#REF!</definedName>
    <definedName name="M_25_box_Culvert_10_15_9">#REF!</definedName>
    <definedName name="M_25_box_Culvert_10_16">#REF!</definedName>
    <definedName name="M_25_box_Culvert_10_17">#REF!</definedName>
    <definedName name="M_25_box_Culvert_10_8">#REF!</definedName>
    <definedName name="M_25_box_Culvert_10_8_9">#REF!</definedName>
    <definedName name="M_25_box_Culvert_10_9">#REF!</definedName>
    <definedName name="M_25_box_Culvert_11">#REF!</definedName>
    <definedName name="M_25_box_Culvert_11_16">#REF!</definedName>
    <definedName name="M_25_box_Culvert_11_17">#REF!</definedName>
    <definedName name="M_25_box_Culvert_11_9">#REF!</definedName>
    <definedName name="M_25_box_Culvert_12">!#REF!</definedName>
    <definedName name="M_25_box_Culvert_12_1">#REF!</definedName>
    <definedName name="M_25_box_Culvert_12_1_9">#REF!</definedName>
    <definedName name="M_25_box_Culvert_12_10">#REF!</definedName>
    <definedName name="M_25_box_Culvert_12_10_9">#REF!</definedName>
    <definedName name="M_25_box_Culvert_12_12">#REF!</definedName>
    <definedName name="M_25_box_Culvert_12_12_9">#REF!</definedName>
    <definedName name="M_25_box_Culvert_12_14">#REF!</definedName>
    <definedName name="M_25_box_Culvert_12_14_9">#REF!</definedName>
    <definedName name="M_25_box_Culvert_12_15">#REF!</definedName>
    <definedName name="M_25_box_Culvert_12_15_9">#REF!</definedName>
    <definedName name="M_25_box_Culvert_12_16">#REF!</definedName>
    <definedName name="M_25_box_Culvert_12_17">#REF!</definedName>
    <definedName name="M_25_box_Culvert_12_8">#REF!</definedName>
    <definedName name="M_25_box_Culvert_12_8_9">#REF!</definedName>
    <definedName name="M_25_box_Culvert_12_9">#REF!</definedName>
    <definedName name="M_25_box_Culvert_13">#REF!</definedName>
    <definedName name="M_25_box_Culvert_13_16">#REF!</definedName>
    <definedName name="M_25_box_Culvert_13_17">#REF!</definedName>
    <definedName name="M_25_box_Culvert_13_9">#REF!</definedName>
    <definedName name="M_25_box_Culvert_14">#REF!</definedName>
    <definedName name="M_25_box_Culvert_14_16">#REF!</definedName>
    <definedName name="M_25_box_Culvert_14_17">#REF!</definedName>
    <definedName name="M_25_box_Culvert_14_9">#REF!</definedName>
    <definedName name="M_25_box_Culvert_15">#REF!</definedName>
    <definedName name="M_25_box_Culvert_15_1">#REF!</definedName>
    <definedName name="M_25_box_Culvert_15_1_1">#REF!</definedName>
    <definedName name="M_25_box_Culvert_15_1_9">#REF!</definedName>
    <definedName name="M_25_box_Culvert_15_1_9_1">#REF!</definedName>
    <definedName name="M_25_box_Culvert_15_16">#REF!</definedName>
    <definedName name="M_25_box_Culvert_15_17">#REF!</definedName>
    <definedName name="M_25_box_Culvert_15_9">#REF!</definedName>
    <definedName name="M_25_box_Culvert_16">#REF!</definedName>
    <definedName name="M_25_box_Culvert_16_16">#REF!</definedName>
    <definedName name="M_25_box_Culvert_16_17">#REF!</definedName>
    <definedName name="M_25_box_Culvert_16_9">#REF!</definedName>
    <definedName name="M_25_box_Culvert_17">!#REF!</definedName>
    <definedName name="M_25_box_Culvert_17_1">#REF!</definedName>
    <definedName name="M_25_box_Culvert_17_16">#REF!</definedName>
    <definedName name="M_25_box_Culvert_17_17">#REF!</definedName>
    <definedName name="M_25_box_Culvert_17_9">#REF!</definedName>
    <definedName name="M_25_box_Culvert_18">!#REF!</definedName>
    <definedName name="M_25_box_Culvert_18_16">#REF!</definedName>
    <definedName name="M_25_box_Culvert_18_17">#REF!</definedName>
    <definedName name="M_25_box_Culvert_18_9">#REF!</definedName>
    <definedName name="M_25_box_Culvert_19">!#REF!</definedName>
    <definedName name="M_25_box_Culvert_19_16">#REF!</definedName>
    <definedName name="M_25_box_Culvert_19_17">#REF!</definedName>
    <definedName name="M_25_box_Culvert_19_9">#REF!</definedName>
    <definedName name="M_25_box_Culvert_2">#REF!</definedName>
    <definedName name="M_25_box_Culvert_2_9">#REF!</definedName>
    <definedName name="M_25_box_Culvert_20">#REF!</definedName>
    <definedName name="M_25_box_Culvert_20_16">#REF!</definedName>
    <definedName name="M_25_box_Culvert_20_17">#REF!</definedName>
    <definedName name="M_25_box_Culvert_20_9">#REF!</definedName>
    <definedName name="M_25_box_Culvert_3">#REF!</definedName>
    <definedName name="M_25_box_Culvert_3_9">#REF!</definedName>
    <definedName name="M_25_box_Culvert_4">#REF!</definedName>
    <definedName name="M_25_box_Culvert_4_16">#REF!</definedName>
    <definedName name="M_25_box_Culvert_4_17">#REF!</definedName>
    <definedName name="M_25_box_Culvert_4_9">#REF!</definedName>
    <definedName name="M_25_box_Culvert_5">#REF!</definedName>
    <definedName name="M_25_box_Culvert_5_10">#REF!</definedName>
    <definedName name="M_25_box_Culvert_5_10_9">#REF!</definedName>
    <definedName name="M_25_box_Culvert_5_12">#REF!</definedName>
    <definedName name="M_25_box_Culvert_5_12_9">#REF!</definedName>
    <definedName name="M_25_box_Culvert_5_14">#REF!</definedName>
    <definedName name="M_25_box_Culvert_5_14_9">#REF!</definedName>
    <definedName name="M_25_box_Culvert_5_15">#REF!</definedName>
    <definedName name="M_25_box_Culvert_5_15_9">#REF!</definedName>
    <definedName name="M_25_box_Culvert_5_16">#REF!</definedName>
    <definedName name="M_25_box_Culvert_5_17">#REF!</definedName>
    <definedName name="M_25_box_Culvert_5_8">#REF!</definedName>
    <definedName name="M_25_box_Culvert_5_8_9">#REF!</definedName>
    <definedName name="M_25_box_Culvert_5_9">#REF!</definedName>
    <definedName name="M_25_box_Culvert_6">#REF!</definedName>
    <definedName name="M_25_box_Culvert_6_16">#REF!</definedName>
    <definedName name="M_25_box_Culvert_6_17">#REF!</definedName>
    <definedName name="M_25_box_Culvert_6_9">#REF!</definedName>
    <definedName name="M_25_box_Culvert_7">!#REF!</definedName>
    <definedName name="M_25_box_Culvert_7_16">#REF!</definedName>
    <definedName name="M_25_box_Culvert_7_17">!#REF!</definedName>
    <definedName name="M_25_box_Culvert_7_9">#REF!</definedName>
    <definedName name="M_25_box_Culvert_8">!#REF!</definedName>
    <definedName name="M_25_box_Culvert_8_1">#REF!</definedName>
    <definedName name="M_25_box_Culvert_8_1_1">#REF!</definedName>
    <definedName name="M_25_box_Culvert_8_1_1_9">#REF!</definedName>
    <definedName name="M_25_box_Culvert_8_1_16">#REF!</definedName>
    <definedName name="M_25_box_Culvert_8_1_17">#REF!</definedName>
    <definedName name="M_25_box_Culvert_8_1_9">#REF!</definedName>
    <definedName name="M_25_box_Culvert_8_10">#REF!</definedName>
    <definedName name="M_25_box_Culvert_8_10_9">#REF!</definedName>
    <definedName name="M_25_box_Culvert_8_12">#REF!</definedName>
    <definedName name="M_25_box_Culvert_8_12_9">#REF!</definedName>
    <definedName name="M_25_box_Culvert_8_14">#REF!</definedName>
    <definedName name="M_25_box_Culvert_8_14_9">#REF!</definedName>
    <definedName name="M_25_box_Culvert_8_15">#REF!</definedName>
    <definedName name="M_25_box_Culvert_8_15_9">#REF!</definedName>
    <definedName name="M_25_box_Culvert_8_16">#REF!</definedName>
    <definedName name="M_25_box_Culvert_8_17">!#REF!</definedName>
    <definedName name="M_25_box_Culvert_8_8">#REF!</definedName>
    <definedName name="M_25_box_Culvert_8_8_9">#REF!</definedName>
    <definedName name="M_25_box_Culvert_8_9">#REF!</definedName>
    <definedName name="M_25_box_Culvert_9">!#REF!</definedName>
    <definedName name="M_25_box_Culvert_9_1">#REF!</definedName>
    <definedName name="M_25_box_Culvert_9_16">#REF!</definedName>
    <definedName name="M_25_box_Culvert_9_17">!#REF!</definedName>
    <definedName name="M_25_box_Culvert_9_9">#REF!</definedName>
    <definedName name="M_30">!#REF!</definedName>
    <definedName name="M_ACPipe_100">#REF!</definedName>
    <definedName name="M_Aggregate_10">#REF!</definedName>
    <definedName name="M_Aggregate_20">#REF!</definedName>
    <definedName name="M_Aggregate_224_236m_WMM">#REF!</definedName>
    <definedName name="M_Aggregate_375mmMaximum_224_56mm">#REF!</definedName>
    <definedName name="M_Aggregate_40">#REF!</definedName>
    <definedName name="M_Aggregate_45_224m_WMM">#REF!</definedName>
    <definedName name="M_Aggregate_Crushable_GradeII">#REF!</definedName>
    <definedName name="M_Aggregate_Crushable_GradeIII">#REF!</definedName>
    <definedName name="M_Aggregate_GradeII_19mmNominal_10_5mm">#REF!</definedName>
    <definedName name="M_Aggregate_GradeII_19mmNominal_25_10mm">#REF!</definedName>
    <definedName name="M_Aggregate_GradeII_19mmNominal_5mm_below">#REF!</definedName>
    <definedName name="M_Aggregate_GradeII_63_45mm">#REF!</definedName>
    <definedName name="M_Aggregate_GradeIII_53_224mm">#REF!</definedName>
    <definedName name="M_AluminiumSheeting_15mm">NA()</definedName>
    <definedName name="M_AluminiumSheeting_15mm_1">#N/A</definedName>
    <definedName name="M_AluminiumSheeting_15mm_12">NA()</definedName>
    <definedName name="M_AluminiumSheeting_15mm_4">#N/A</definedName>
    <definedName name="M_AluminiumSheeting_15mm_5">#N/A</definedName>
    <definedName name="M_AluminiumSheeting_15mm_6">#N/A</definedName>
    <definedName name="M_AluminiumSheeting_15mm_7">NA()</definedName>
    <definedName name="M_AluminiumSheeting_15mm_8">NA()</definedName>
    <definedName name="M_BindingMaterial">#REF!</definedName>
    <definedName name="M_BindingWire">#REF!</definedName>
    <definedName name="M_Bitumen_CRM">#REF!</definedName>
    <definedName name="M_Bitumen_NRM">#REF!</definedName>
    <definedName name="M_Bitumen_PM">#REF!</definedName>
    <definedName name="M_Bitumen_S65">#REF!</definedName>
    <definedName name="M_Bitumen_S90">#REF!</definedName>
    <definedName name="M_BitumenEmulsion_RS1">#REF!</definedName>
    <definedName name="M_BitumenEmulsion_SS1">#REF!</definedName>
    <definedName name="M_BitumenSealant">#REF!</definedName>
    <definedName name="M_Blasted_Rubble" localSheetId="1">[43]Material!$D$47</definedName>
    <definedName name="M_Blasted_Rubble">#REF!</definedName>
    <definedName name="M_BondStone_400_150_150mm">#REF!</definedName>
    <definedName name="M_Brick_1stClass">#REF!</definedName>
    <definedName name="M_Cement">#REF!</definedName>
    <definedName name="M_CementPrimer">#REF!</definedName>
    <definedName name="M_CompensationForEarthTakenFromPrivateLand">#REF!</definedName>
    <definedName name="M_CorrosionResistantStructuralSteelGrating">#REF!</definedName>
    <definedName name="M_CrowBars_40mm">#REF!</definedName>
    <definedName name="M_CrushedSand_OR_Grit">#REF!</definedName>
    <definedName name="M_CrushedStoneAggregate_265_75">#REF!</definedName>
    <definedName name="M_CrushedStoneChipping_132">#REF!</definedName>
    <definedName name="M_CrushedStoneChipping_67mm_100Passing_112mm">#REF!</definedName>
    <definedName name="M_CrushedStoneChipping_95">#REF!</definedName>
    <definedName name="M_CuringCompound">#REF!</definedName>
    <definedName name="M_DebondingStrips">#REF!</definedName>
    <definedName name="M_FarmyardManure">#REF!</definedName>
    <definedName name="M_FevicolAdhesive">#REF!</definedName>
    <definedName name="M_FilterMedia">#REF!</definedName>
    <definedName name="M_FineAggregate_CrushedSand">#REF!</definedName>
    <definedName name="M_GIPipe_100mm">#REF!</definedName>
    <definedName name="M_GradedStoneAggregate">#REF!</definedName>
    <definedName name="M_GranularMaterial">#REF!</definedName>
    <definedName name="M_Indigo">#REF!</definedName>
    <definedName name="M_JointFillerBoard">#REF!</definedName>
    <definedName name="M_JuteRope_12mm">#REF!</definedName>
    <definedName name="M_Lime">#REF!</definedName>
    <definedName name="M_MS_Sheet_15mm">#REF!</definedName>
    <definedName name="M_MS_Sheet_2mm">#REF!</definedName>
    <definedName name="M_MSClamps">#REF!</definedName>
    <definedName name="M_MSFlat_StructuralSteel">#REF!</definedName>
    <definedName name="M_MSSheetTube_47_47mm_12_SWG">#REF!</definedName>
    <definedName name="M_P_BILL1">!#REF!</definedName>
    <definedName name="M_Paint_SyntheticEnamel">#REF!</definedName>
    <definedName name="M_Plasticizer">#REF!</definedName>
    <definedName name="M_PolytheneSheet_125">#REF!</definedName>
    <definedName name="M_PolytheneSheething">#REF!</definedName>
    <definedName name="M_QuarriedStone_150_200mm">#REF!</definedName>
    <definedName name="M_RCCPipeNP3_1000mm">#REF!</definedName>
    <definedName name="M_RCCPipeNP3_1200mm">#REF!</definedName>
    <definedName name="M_RCCPipeNP3_750mm">#REF!</definedName>
    <definedName name="M_Sand_Coarse">#REF!</definedName>
    <definedName name="M_Sand_Fine">#REF!</definedName>
    <definedName name="M_SteelReinforcement_HYSDBars">#REF!</definedName>
    <definedName name="M_SteelReinforcement_MSRoundBars">#REF!</definedName>
    <definedName name="M_StoneBoulder_150mm_below">#REF!</definedName>
    <definedName name="M_StoneForCoarseRubbleMasonry_1stSort">#REF!</definedName>
    <definedName name="M_StoneForCoarseRubbleMasonry_2ndSort">#REF!</definedName>
    <definedName name="M_StoneForRandomRubbleMasonry">#REF!</definedName>
    <definedName name="M_StoneScreening_TypeB_112mm_Grade2">#REF!</definedName>
    <definedName name="M_StoneScreening_TypeB_112mm_Grade3">#REF!</definedName>
    <definedName name="M_StoneSpalls">#REF!</definedName>
    <definedName name="M_Water">#REF!</definedName>
    <definedName name="M_Water_1">#REF!</definedName>
    <definedName name="M_Water_5" localSheetId="1">[39]Material!$D$146</definedName>
    <definedName name="M_Water_5">#REF!</definedName>
    <definedName name="M_Water_6" localSheetId="1">[40]Material!$D$146</definedName>
    <definedName name="M_Water_6">#REF!</definedName>
    <definedName name="M_Water_8" localSheetId="1">[40]Material!$D$146</definedName>
    <definedName name="M_Water_8">#REF!</definedName>
    <definedName name="M_Water_9" localSheetId="1">[40]Material!$D$146</definedName>
    <definedName name="M_Water_9">#REF!</definedName>
    <definedName name="M_WellGradedGranularBaseMaterial_GradeA_236mm">#REF!</definedName>
    <definedName name="M_WellGradedGranularBaseMaterial_GradeA_236mm_1">#REF!</definedName>
    <definedName name="M_WellGradedGranularBaseMaterial_GradeA_265_475mm">#REF!</definedName>
    <definedName name="M_WellGradedGranularBaseMaterial_GradeA_265_475mm_1">#REF!</definedName>
    <definedName name="M_WellGradedGranularBaseMaterial_GradeA_53_265mm">#REF!</definedName>
    <definedName name="M_WellGradedGranularBaseMaterial_GradeA_53_265mm_1">#REF!</definedName>
    <definedName name="M_WellGradedGranularBaseMaterial_GradeC_236mm_below">#REF!</definedName>
    <definedName name="M_WellGradedGranularBaseMaterial_GradeC_95_475mm">#REF!</definedName>
    <definedName name="M_WellGradedMateralForSubbase_GradeI_236mm_below">#REF!</definedName>
    <definedName name="M_WellGradedMateralForSubbase_GradeI_53_95mm">#REF!</definedName>
    <definedName name="M_WellGradedMateralForSubbase_GradeI_95_236mm">#REF!</definedName>
    <definedName name="M_WellGradedMateralForSubbase_GradeII_236mm_below">#REF!</definedName>
    <definedName name="M_WellGradedMateralForSubbase_GradeII_265_95mm">#REF!</definedName>
    <definedName name="M_WellGradedMateralForSubbase_GradeII_95_236mm">#REF!</definedName>
    <definedName name="M_WellGradedMateralForSubbase_GradeIII_236mm_below">#REF!</definedName>
    <definedName name="M_WellGradedMateralForSubbase_GradeIII_475_236mm">#REF!</definedName>
    <definedName name="M_WellGradedMateralForSubbase_GradeIII_95_475mm">#REF!</definedName>
    <definedName name="M_WoodenSleepers">#REF!</definedName>
    <definedName name="m10_foundation">!#REF!</definedName>
    <definedName name="M10cement">NA()</definedName>
    <definedName name="M10cement_1">!#REF!</definedName>
    <definedName name="M10cement_12">NA()</definedName>
    <definedName name="M10cement_4">!#REF!</definedName>
    <definedName name="M10cement_5">!#REF!</definedName>
    <definedName name="M10cement_6">!#REF!</definedName>
    <definedName name="M10cement_7">NA()</definedName>
    <definedName name="M10cement_8">NA()</definedName>
    <definedName name="m10flooring">#REF!</definedName>
    <definedName name="m10levelling">#REF!</definedName>
    <definedName name="M15_Cement">!#REF!</definedName>
    <definedName name="M15_Metal20mm">!#REF!</definedName>
    <definedName name="M15_Sand">!#REF!</definedName>
    <definedName name="m15cem" localSheetId="1">[19]Analysis!$D$311</definedName>
    <definedName name="m15cem">#REF!</definedName>
    <definedName name="M15cement">#REF!</definedName>
    <definedName name="M15cement_1">!#REF!</definedName>
    <definedName name="M15cement_12">NA()</definedName>
    <definedName name="M15cement_4">!#REF!</definedName>
    <definedName name="M15cement_5">!#REF!</definedName>
    <definedName name="M15cement_6">!#REF!</definedName>
    <definedName name="M15cement_7">NA()</definedName>
    <definedName name="M15cement_8">NA()</definedName>
    <definedName name="m15curtainwall">#REF!</definedName>
    <definedName name="m15flooring">#REF!</definedName>
    <definedName name="m15foundn">!#REF!</definedName>
    <definedName name="m15foundnbnh">!#REF!</definedName>
    <definedName name="m15foundnbridge">!#REF!</definedName>
    <definedName name="m15foundnc">!#REF!</definedName>
    <definedName name="m15foundncnh">!#REF!</definedName>
    <definedName name="m15grade">!#REF!</definedName>
    <definedName name="m15infoundn">!#REF!</definedName>
    <definedName name="m15levelling">!#REF!</definedName>
    <definedName name="m15levelling_1">"#REF!"</definedName>
    <definedName name="m15levelling_12">"$#REF!.#REF!#REF!"</definedName>
    <definedName name="m15levelling_14">#REF!</definedName>
    <definedName name="m15levelling_15">#REF!</definedName>
    <definedName name="m15levelling_16">#REF!</definedName>
    <definedName name="m15levelling_17">#REF!</definedName>
    <definedName name="m15levelling_7">"#REF!"</definedName>
    <definedName name="m15levelling_8">"#REF!"</definedName>
    <definedName name="m15supercnh">!#REF!</definedName>
    <definedName name="M1x">#REF!</definedName>
    <definedName name="M1y">#REF!</definedName>
    <definedName name="M20_cement">!#REF!</definedName>
    <definedName name="M20_Metal20mm">!#REF!</definedName>
    <definedName name="M20_sand">!#REF!</definedName>
    <definedName name="m20_sub">!#REF!</definedName>
    <definedName name="m20cement" localSheetId="1">[19]Analysis!$D$332</definedName>
    <definedName name="m20cement">#REF!</definedName>
    <definedName name="m20cope">!#REF!</definedName>
    <definedName name="m20fd">!#REF!</definedName>
    <definedName name="m20flooring">#REF!</definedName>
    <definedName name="m20foundn">!#REF!</definedName>
    <definedName name="m20grade">!#REF!</definedName>
    <definedName name="m20metal20" localSheetId="1">[44]Analysis!$D$345</definedName>
    <definedName name="m20metal20">#REF!</definedName>
    <definedName name="M20PCCcement">NA()</definedName>
    <definedName name="M20PCCcement_1">!#REF!</definedName>
    <definedName name="M20PCCcement_12">NA()</definedName>
    <definedName name="M20PCCcement_4">!#REF!</definedName>
    <definedName name="M20PCCcement_5">!#REF!</definedName>
    <definedName name="M20PCCcement_6">!#REF!</definedName>
    <definedName name="M20PCCcement_7">NA()</definedName>
    <definedName name="M20PCCcement_8">NA()</definedName>
    <definedName name="M20RCCcement" localSheetId="1">[8]INPUT!$H$216</definedName>
    <definedName name="M20RCCcement">#REF!</definedName>
    <definedName name="m20sand">#REF!</definedName>
    <definedName name="m20wingabut">!#REF!</definedName>
    <definedName name="M25_cement">!#REF!</definedName>
    <definedName name="M25_Metal20mm">!#REF!</definedName>
    <definedName name="M25_sand">!#REF!</definedName>
    <definedName name="m25approach">!#REF!</definedName>
    <definedName name="m25approachbridge">!#REF!</definedName>
    <definedName name="m25approachpcc">#REF!</definedName>
    <definedName name="m25box">!#REF!</definedName>
    <definedName name="m25deck">!#REF!</definedName>
    <definedName name="m25found">#REF!</definedName>
    <definedName name="M25FOUNDATION">!#REF!</definedName>
    <definedName name="m25foundbridge">!#REF!</definedName>
    <definedName name="m25foundnbridge">!#REF!</definedName>
    <definedName name="m25pcc">#REF!</definedName>
    <definedName name="M25PCCcement">#REF!</definedName>
    <definedName name="M25PCCcement_1">!#REF!</definedName>
    <definedName name="M25PCCcement_12">NA()</definedName>
    <definedName name="M25PCCcement_4">!#REF!</definedName>
    <definedName name="M25PCCcement_5">!#REF!</definedName>
    <definedName name="M25PCCcement_6">!#REF!</definedName>
    <definedName name="M25PCCcement_7">NA()</definedName>
    <definedName name="M25PCCcement_8">NA()</definedName>
    <definedName name="M25RCC">!#REF!</definedName>
    <definedName name="M25RCCcement">#REF!</definedName>
    <definedName name="M25RCCcement_1">!#REF!</definedName>
    <definedName name="M25RCCcement_12">NA()</definedName>
    <definedName name="M25RCCcement_4">!#REF!</definedName>
    <definedName name="M25RCCcement_5">!#REF!</definedName>
    <definedName name="M25RCCcement_6">!#REF!</definedName>
    <definedName name="M25RCCcement_7">NA()</definedName>
    <definedName name="M25RCCcement_8">NA()</definedName>
    <definedName name="m25sub">!#REF!</definedName>
    <definedName name="M2bx">#REF!</definedName>
    <definedName name="M2by">#REF!</definedName>
    <definedName name="M2sx">#REF!</definedName>
    <definedName name="M2sy">#REF!</definedName>
    <definedName name="M2x">#REF!</definedName>
    <definedName name="M2y">#REF!</definedName>
    <definedName name="M30cement">#REF!</definedName>
    <definedName name="M30cement_1">!#REF!</definedName>
    <definedName name="M30cement_12">NA()</definedName>
    <definedName name="M30cement_4">!#REF!</definedName>
    <definedName name="M30cement_5">!#REF!</definedName>
    <definedName name="M30cement_6">!#REF!</definedName>
    <definedName name="M30cement_7">NA()</definedName>
    <definedName name="M30cement_8">NA()</definedName>
    <definedName name="m30tbeamdeckbridge">!#REF!</definedName>
    <definedName name="M35cement" localSheetId="1">[8]INPUT!$H$220</definedName>
    <definedName name="M35cement">#REF!</definedName>
    <definedName name="M35PILE">#REF!</definedName>
    <definedName name="M40cement" localSheetId="1">[8]INPUT!$H$221</definedName>
    <definedName name="M40cement">#REF!</definedName>
    <definedName name="M45Cement" localSheetId="1">[8]INPUT!$H$222</definedName>
    <definedName name="M45Cement">#REF!</definedName>
    <definedName name="M50cement" localSheetId="1">[8]INPUT!$H$223</definedName>
    <definedName name="M50cement">#REF!</definedName>
    <definedName name="ma">!#REF!</definedName>
    <definedName name="Ma_v">#REF!</definedName>
    <definedName name="mac">75</definedName>
    <definedName name="MAchinary">#REF!</definedName>
    <definedName name="Machine">#REF!</definedName>
    <definedName name="MACHINE_EQUIPMENT">!#REF!</definedName>
    <definedName name="MACHINE_EQUIPMENT_ENTRY">#REF!</definedName>
    <definedName name="machinery">#REF!</definedName>
    <definedName name="MACHINERY_COMPONENT">#REF!</definedName>
    <definedName name="MAGADI_CLAD">!#REF!</definedName>
    <definedName name="MAGADI_CLAD_1">"#REF!"</definedName>
    <definedName name="MAGADI_CLAD_12">"$#REF!.#REF!#REF!"</definedName>
    <definedName name="MAGADI_CLAD_7">"#REF!"</definedName>
    <definedName name="MAGADI_CLAD_8">"#REF!"</definedName>
    <definedName name="MAGADIPINK_CLADDING">!#REF!</definedName>
    <definedName name="MAGADIPINK_CLADDING_1">"#REF!"</definedName>
    <definedName name="MAGADIPINK_CLADDING_12">"$#REF!.#REF!#REF!"</definedName>
    <definedName name="MAGADIPINK_CLADDING_7">"#REF!"</definedName>
    <definedName name="MAGADIPINK_CLADDING_8">"#REF!"</definedName>
    <definedName name="MAJOR_BRIDGE">#REF!</definedName>
    <definedName name="Major_Bridges">!#REF!</definedName>
    <definedName name="Major_Junctions">!#REF!</definedName>
    <definedName name="MAJOR_QUANTITIES">!#REF!</definedName>
    <definedName name="man">!#REF!</definedName>
    <definedName name="man___0">!#REF!</definedName>
    <definedName name="man___11">!#REF!</definedName>
    <definedName name="man___12">!#REF!</definedName>
    <definedName name="MAN_DEC">#REF!</definedName>
    <definedName name="man_power_sum">!#REF!</definedName>
    <definedName name="Manager">#REF!</definedName>
    <definedName name="manday1">!#REF!</definedName>
    <definedName name="manday1___0">!#REF!</definedName>
    <definedName name="manday1___11">!#REF!</definedName>
    <definedName name="manday1___12">!#REF!</definedName>
    <definedName name="MANOJ">!#REF!</definedName>
    <definedName name="MANOR">!#REF!</definedName>
    <definedName name="MANOR_1">"#REF!"</definedName>
    <definedName name="MANOR_24">NA()</definedName>
    <definedName name="MANOR_7">NA()</definedName>
    <definedName name="MANOR_8">"#REF!"</definedName>
    <definedName name="manpower_details">!#REF!</definedName>
    <definedName name="manure" localSheetId="1">'[45]Material '!$G$63</definedName>
    <definedName name="manure">#REF!</definedName>
    <definedName name="MARBLE_PARTNS">!#REF!</definedName>
    <definedName name="MARBLE_PARTNS_1">"#REF!"</definedName>
    <definedName name="MARBLE_PARTNS_12">"$#REF!.#REF!#REF!"</definedName>
    <definedName name="march_qty">!#REF!</definedName>
    <definedName name="march11">!#REF!</definedName>
    <definedName name="margin">#REF!</definedName>
    <definedName name="marker">!#REF!</definedName>
    <definedName name="markerpost">!#REF!</definedName>
    <definedName name="markerpost.pcc">#REF!</definedName>
    <definedName name="markerpostpcc">#REF!</definedName>
    <definedName name="markpostpcc">#REF!</definedName>
    <definedName name="MarkUp">!#REF!</definedName>
    <definedName name="MarkUp_2">!#REF!</definedName>
    <definedName name="mas23_1" localSheetId="2">{"'Sheet1'!$A$4386:$N$4591"}</definedName>
    <definedName name="mas23_1" localSheetId="1">{"'Sheet1'!$A$4386:$N$4591"}</definedName>
    <definedName name="mas23_1" localSheetId="9">{"'Sheet1'!$A$4386:$N$4591"}</definedName>
    <definedName name="mas23_1">{"'Sheet1'!$A$4386:$N$4591"}</definedName>
    <definedName name="mas23_2" localSheetId="2">{"'Sheet1'!$A$4386:$N$4591"}</definedName>
    <definedName name="mas23_2" localSheetId="1">{"'Sheet1'!$A$4386:$N$4591"}</definedName>
    <definedName name="mas23_2" localSheetId="9">{"'Sheet1'!$A$4386:$N$4591"}</definedName>
    <definedName name="mas23_2">{"'Sheet1'!$A$4386:$N$4591"}</definedName>
    <definedName name="MASH">!#REF!</definedName>
    <definedName name="mason">#REF!</definedName>
    <definedName name="Mason_1">"#REF!"</definedName>
    <definedName name="mason_14">#REF!</definedName>
    <definedName name="mason_15">#REF!</definedName>
    <definedName name="mason_16">#REF!</definedName>
    <definedName name="mason_17">#REF!</definedName>
    <definedName name="Mason_24">NA()</definedName>
    <definedName name="mason_2ndclass">!#REF!</definedName>
    <definedName name="Mason_7">NA()</definedName>
    <definedName name="Mason1">#REF!</definedName>
    <definedName name="mason1stclass">!#REF!</definedName>
    <definedName name="mason2">#REF!</definedName>
    <definedName name="masonhelper">!#REF!</definedName>
    <definedName name="masonhelper_1">"#REF!"</definedName>
    <definedName name="masonhelper_12">"$#REF!.#REF!#REF!"</definedName>
    <definedName name="masonhelper_14">#REF!</definedName>
    <definedName name="masonhelper_15">#REF!</definedName>
    <definedName name="masonhelper_16">#REF!</definedName>
    <definedName name="masonhelper_17">#REF!</definedName>
    <definedName name="masonhelper_7">"#REF!"</definedName>
    <definedName name="masonhelper_8">"#REF!"</definedName>
    <definedName name="MASS12">#REF!</definedName>
    <definedName name="MASS16">#REF!</definedName>
    <definedName name="MASS25">#REF!</definedName>
    <definedName name="MASS8">#REF!</definedName>
    <definedName name="mastasphbnh">!#REF!</definedName>
    <definedName name="Master_Details">OFFSET(#REF!,0,0,COUNTA(#REF!),COUNTA(#REF!))</definedName>
    <definedName name="master_name">OFFSET(#REF!,0,0,COUNTA(#REF!)-1,1)</definedName>
    <definedName name="masticasphnh">!#REF!</definedName>
    <definedName name="MASTICCOOker">"$#REF!.$N$35"</definedName>
    <definedName name="MASTICCOOker_1">"#REF!"</definedName>
    <definedName name="MASTICCOOker_24">NA()</definedName>
    <definedName name="MASTICCOOker_7">NA()</definedName>
    <definedName name="MASTICCOOker_8">"#REF!"</definedName>
    <definedName name="Mat">!#REF!</definedName>
    <definedName name="Mat_17">!#REF!</definedName>
    <definedName name="Mat_7">!#REF!</definedName>
    <definedName name="Mat_7_17">!#REF!</definedName>
    <definedName name="Mat_8">!#REF!</definedName>
    <definedName name="Mat_8_17">!#REF!</definedName>
    <definedName name="Mat_9">!#REF!</definedName>
    <definedName name="Mat_9_17">!#REF!</definedName>
    <definedName name="Match1">!#REF!</definedName>
    <definedName name="Match1_17">!#REF!</definedName>
    <definedName name="Match1_7">!#REF!</definedName>
    <definedName name="Match1_7_17">!#REF!</definedName>
    <definedName name="Match1_8">!#REF!</definedName>
    <definedName name="Match1_8_17">!#REF!</definedName>
    <definedName name="Match1_9">!#REF!</definedName>
    <definedName name="Match1_9_17">!#REF!</definedName>
    <definedName name="Match2">!#REF!</definedName>
    <definedName name="Match2_17">!#REF!</definedName>
    <definedName name="Match3">#REF!</definedName>
    <definedName name="Match4">#REF!</definedName>
    <definedName name="mate">!#REF!</definedName>
    <definedName name="Mate_14">#REF!</definedName>
    <definedName name="Mate_15">#REF!</definedName>
    <definedName name="Mate_16">#REF!</definedName>
    <definedName name="Mate_17">#REF!</definedName>
    <definedName name="Mate_9">#REF!</definedName>
    <definedName name="Material">#REF!</definedName>
    <definedName name="MATERIAL_COMPONENT">#REF!</definedName>
    <definedName name="Material_rate_entry">#REF!</definedName>
    <definedName name="Materials">#REF!</definedName>
    <definedName name="MATERIALS_QUANTITY">!#REF!</definedName>
    <definedName name="MaterialToBeCrushed">!#REF!</definedName>
    <definedName name="MaterialToBeScreened">!#REF!</definedName>
    <definedName name="MATHI_DOOR">!#REF!</definedName>
    <definedName name="MATHI_DOOR_1">"#REF!"</definedName>
    <definedName name="MATHI_DOOR_12">"$#REF!.#REF!#REF!"</definedName>
    <definedName name="MATHI_DOOR_7">"#REF!"</definedName>
    <definedName name="MATHI_DOOR_8">"#REF!"</definedName>
    <definedName name="maxmom">#REF!</definedName>
    <definedName name="MaxSNo">#REF!</definedName>
    <definedName name="MAY03PH2">!#REF!</definedName>
    <definedName name="MAZ">!#REF!</definedName>
    <definedName name="mazdoor">!#REF!</definedName>
    <definedName name="Mazdoor_1">"#REF!"</definedName>
    <definedName name="Mazdoor_12">"$#REF!.#REF!#REF!"</definedName>
    <definedName name="Mazdoor_14">#REF!</definedName>
    <definedName name="Mazdoor_15">#REF!</definedName>
    <definedName name="Mazdoor_16">#REF!</definedName>
    <definedName name="Mazdoor_17">#REF!</definedName>
    <definedName name="Mazdoor_7">"#REF!"</definedName>
    <definedName name="Mazdoor_8">"#REF!"</definedName>
    <definedName name="Mazdoor_9">#REF!</definedName>
    <definedName name="mazdoor_skilled">!#REF!</definedName>
    <definedName name="mazdoor_unskilled">!#REF!</definedName>
    <definedName name="MAZI">#REF!</definedName>
    <definedName name="Mb">!#REF!</definedName>
    <definedName name="MB_260_2.2">#REF!</definedName>
    <definedName name="Mb_v">#REF!</definedName>
    <definedName name="MBIT">!#REF!</definedName>
    <definedName name="mbroom">"$#REF!.$N$36"</definedName>
    <definedName name="mbroom_1">"#REF!"</definedName>
    <definedName name="mbroom_24">NA()</definedName>
    <definedName name="mbroom_7">NA()</definedName>
    <definedName name="mbroom_8">"#REF!"</definedName>
    <definedName name="mbs">#REF!</definedName>
    <definedName name="mbss">#REF!</definedName>
    <definedName name="mc">!#REF!</definedName>
    <definedName name="MC_">!#REF!</definedName>
    <definedName name="Mc_v">#REF!</definedName>
    <definedName name="MCAR">#REF!</definedName>
    <definedName name="MCL0">#REF!</definedName>
    <definedName name="MCOOK">!#REF!</definedName>
    <definedName name="MCR0">#REF!</definedName>
    <definedName name="mcro">!#REF!</definedName>
    <definedName name="MCS" localSheetId="2" hidden="1">{"wwww",#N/A,FALSE,"Final_ RATE ANALYSIS "}</definedName>
    <definedName name="MCS" localSheetId="1" hidden="1">{"wwww",#N/A,FALSE,"Final_ RATE ANALYSIS "}</definedName>
    <definedName name="MCS" localSheetId="9" hidden="1">{"wwww",#N/A,FALSE,"Final_ RATE ANALYSIS "}</definedName>
    <definedName name="MCS" hidden="1">{"wwww",#N/A,FALSE,"Final_ RATE ANALYSIS "}</definedName>
    <definedName name="mcss">#REF!</definedName>
    <definedName name="Mcx">#REF!</definedName>
    <definedName name="Mcy">#REF!</definedName>
    <definedName name="md">!#REF!</definedName>
    <definedName name="MD_">!#REF!</definedName>
    <definedName name="MDR">!#REF!</definedName>
    <definedName name="mds">#REF!</definedName>
    <definedName name="mdscr1">#REF!</definedName>
    <definedName name="mdscrd1">#REF!</definedName>
    <definedName name="mdss">#REF!</definedName>
    <definedName name="me">!#REF!</definedName>
    <definedName name="MECHANICAL">#REF!</definedName>
    <definedName name="MECHBROOm">"$#REF!.$N$36"</definedName>
    <definedName name="MECHBROOm_1">"#REF!"</definedName>
    <definedName name="MECHBROOm_24">NA()</definedName>
    <definedName name="MECHBROOm_7">NA()</definedName>
    <definedName name="MECHPAVER">"$#REF!.$N$37"</definedName>
    <definedName name="MECHPAVER_1">"#REF!"</definedName>
    <definedName name="MECHPAVER_24">NA()</definedName>
    <definedName name="MECHPAVER_7">NA()</definedName>
    <definedName name="Med_Kerb_Ht">!#REF!</definedName>
    <definedName name="Median">!#REF!</definedName>
    <definedName name="Median_1">"#REF!"</definedName>
    <definedName name="Median_12">"$#REF!.#REF!#REF!"</definedName>
    <definedName name="Median_14">#REF!</definedName>
    <definedName name="Median_15">#REF!</definedName>
    <definedName name="Median_16">#REF!</definedName>
    <definedName name="Median_17">#REF!</definedName>
    <definedName name="Median_Len_Junc">!#REF!</definedName>
    <definedName name="Median_Wid">!#REF!</definedName>
    <definedName name="medianbarricade.pcc">#REF!</definedName>
    <definedName name="medianbarricadepcc">#REF!</definedName>
    <definedName name="Mera">#REF!</definedName>
    <definedName name="MET">#REF!</definedName>
    <definedName name="metal">#REF!</definedName>
    <definedName name="Metal_124">!#REF!</definedName>
    <definedName name="Metal_Rate">!#REF!</definedName>
    <definedName name="Metal_Rate_1">"#REF!"</definedName>
    <definedName name="Metal_Rate_12">"$#REF!.#REF!#REF!"</definedName>
    <definedName name="Metal12mm">188*1.5</definedName>
    <definedName name="metal12mm_1">"#REF!"</definedName>
    <definedName name="metal12mm_24">NA()</definedName>
    <definedName name="metal12mm_7">NA()</definedName>
    <definedName name="Metal20mm">#REF!</definedName>
    <definedName name="metal20mm_1">"#REF!"</definedName>
    <definedName name="metal20mm_24">NA()</definedName>
    <definedName name="metal20mm_7">NA()</definedName>
    <definedName name="METAL40">!#REF!</definedName>
    <definedName name="Metal40mm">#REF!</definedName>
    <definedName name="metal40mm_1">"#REF!"</definedName>
    <definedName name="metal40mm_24">NA()</definedName>
    <definedName name="metal40mm_7">NA()</definedName>
    <definedName name="Metal6mm">#REF!</definedName>
    <definedName name="metal6mm_1">"#REF!"</definedName>
    <definedName name="metal6mm_24">NA()</definedName>
    <definedName name="metal6mm_7">NA()</definedName>
    <definedName name="METALWORK">#REF!</definedName>
    <definedName name="metbeamcrashbar">!#REF!</definedName>
    <definedName name="meterstone">!#REF!</definedName>
    <definedName name="meterstonepcc">#REF!</definedName>
    <definedName name="Mf">#REF!</definedName>
    <definedName name="MF___0">!#REF!</definedName>
    <definedName name="MF___13">!#REF!</definedName>
    <definedName name="mff">!#REF!</definedName>
    <definedName name="mgrade">#REF!</definedName>
    <definedName name="mhjj" localSheetId="2">{"'Bill No. 7'!$A$1:$G$32"}</definedName>
    <definedName name="mhjj" localSheetId="1">{"'Bill No. 7'!$A$1:$G$32"}</definedName>
    <definedName name="mhjj" localSheetId="9">{"'Bill No. 7'!$A$1:$G$32"}</definedName>
    <definedName name="mhjj">{"'Bill No. 7'!$A$1:$G$32"}</definedName>
    <definedName name="mhndid">#REF!</definedName>
    <definedName name="Mhpc">!#REF!</definedName>
    <definedName name="Mhpipd">#REF!</definedName>
    <definedName name="Mhps">#REF!</definedName>
    <definedName name="mhsplca">#REF!</definedName>
    <definedName name="MILD">!#REF!</definedName>
    <definedName name="Mild_steel">#REF!</definedName>
    <definedName name="mimi2">!#REF!</definedName>
    <definedName name="MIN_DEC">#REF!</definedName>
    <definedName name="mini1">!#REF!</definedName>
    <definedName name="mini5">!#REF!</definedName>
    <definedName name="Minor_Bridge">!#REF!</definedName>
    <definedName name="MinSNo">#REF!</definedName>
    <definedName name="Mipc">!#REF!</definedName>
    <definedName name="Mips">#REF!</definedName>
    <definedName name="misc">#REF!</definedName>
    <definedName name="MISC._LABOURS">!#REF!</definedName>
    <definedName name="MISC._LABOURS_17">!#REF!</definedName>
    <definedName name="MISC._LABOURS_7">!#REF!</definedName>
    <definedName name="MISC._LABOURS_7_17">!#REF!</definedName>
    <definedName name="MISC._LABOURS_8">!#REF!</definedName>
    <definedName name="MISC._LABOURS_8_17">!#REF!</definedName>
    <definedName name="MISC._LABOURS_9">!#REF!</definedName>
    <definedName name="MISC._LABOURS_9_17">!#REF!</definedName>
    <definedName name="Misc_All" localSheetId="1">[46]Miscellaneous!$B$5:$J$13</definedName>
    <definedName name="Misc_All">#REF!</definedName>
    <definedName name="MISC_EXPENCES">!#REF!</definedName>
    <definedName name="MISC_EXPENCES_17">!#REF!</definedName>
    <definedName name="MISC_EXPENCES_7">!#REF!</definedName>
    <definedName name="MISC_EXPENCES_7_17">!#REF!</definedName>
    <definedName name="MISC_EXPENCES_8">!#REF!</definedName>
    <definedName name="MISC_EXPENCES_8_17">!#REF!</definedName>
    <definedName name="MISC_EXPENCES_9">!#REF!</definedName>
    <definedName name="MISC_EXPENCES_9_17">!#REF!</definedName>
    <definedName name="misc3">#REF!</definedName>
    <definedName name="MIST">!#REF!</definedName>
    <definedName name="MIX">#REF!</definedName>
    <definedName name="Mix_15">#REF!</definedName>
    <definedName name="Mix_30">#REF!</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ixer">!#REF!</definedName>
    <definedName name="mixer_1">"#REF!"</definedName>
    <definedName name="mixer_12">"$#REF!.#REF!#REF!"</definedName>
    <definedName name="mixer_14">#REF!</definedName>
    <definedName name="mixer_15">#REF!</definedName>
    <definedName name="mixer_16">#REF!</definedName>
    <definedName name="mixer_17">#REF!</definedName>
    <definedName name="mixer_7">"#REF!"</definedName>
    <definedName name="mixer_8">"#REF!"</definedName>
    <definedName name="mixseal">!#REF!</definedName>
    <definedName name="mj">#REF!</definedName>
    <definedName name="mk">!#REF!</definedName>
    <definedName name="ml">#REF!</definedName>
    <definedName name="Mlpc">#REF!</definedName>
    <definedName name="Mlpd">#REF!</definedName>
    <definedName name="Mlps">#REF!</definedName>
    <definedName name="mm">#REF!</definedName>
    <definedName name="Mm_">!#REF!</definedName>
    <definedName name="MM_1">"#REF!"</definedName>
    <definedName name="MM_24">NA()</definedName>
    <definedName name="MM_7">NA()</definedName>
    <definedName name="MM_8">"#REF!"</definedName>
    <definedName name="Mmax">#REF!</definedName>
    <definedName name="MMAZ">!#REF!</definedName>
    <definedName name="mmkmk">#REF!</definedName>
    <definedName name="mmm">!#REF!</definedName>
    <definedName name="mmmm">#REF!</definedName>
    <definedName name="mmmmmmm">#REF!</definedName>
    <definedName name="mn">#REF!</definedName>
    <definedName name="Mndc">#REF!</definedName>
    <definedName name="mnk">!#REF!</definedName>
    <definedName name="mns">#REF!</definedName>
    <definedName name="mns_7">NA()</definedName>
    <definedName name="mns_8">NA()</definedName>
    <definedName name="MntOH">#REF!</definedName>
    <definedName name="mo">!#REF!</definedName>
    <definedName name="MOB_ADVANCE">!#REF!</definedName>
    <definedName name="MOB_ADVANCE_17">!#REF!</definedName>
    <definedName name="mod_ratio">#REF!</definedName>
    <definedName name="MODELE">#REF!</definedName>
    <definedName name="modifiedbitumen">!#REF!</definedName>
    <definedName name="modifiedbitumen_1">"#REF!"</definedName>
    <definedName name="modifiedbitumen_12">"$#REF!.#REF!#REF!"</definedName>
    <definedName name="modifiedbitumen_14">#REF!</definedName>
    <definedName name="modifiedbitumen_15">#REF!</definedName>
    <definedName name="modifiedbitumen_16">#REF!</definedName>
    <definedName name="modifiedbitumen_17">#REF!</definedName>
    <definedName name="modifiedbitumen_7">"#REF!"</definedName>
    <definedName name="modifiedbitumen_8">"#REF!"</definedName>
    <definedName name="Mom">!#REF!</definedName>
    <definedName name="Mom_">!#REF!</definedName>
    <definedName name="month">#REF!</definedName>
    <definedName name="month_17" localSheetId="1">[21]Summary!$F$48:$F$59</definedName>
    <definedName name="month_17">#REF!</definedName>
    <definedName name="month_3" localSheetId="1">[22]Summary!$F$148:$F$159</definedName>
    <definedName name="month_3">#REF!</definedName>
    <definedName name="month_6" localSheetId="1">'[23]PEP-DATA'!$F$51:$F$62</definedName>
    <definedName name="month_6">#REF!</definedName>
    <definedName name="month_7" localSheetId="1">'[25]PEP-DATA'!$E$51:$E$62</definedName>
    <definedName name="month_7">#REF!</definedName>
    <definedName name="month_9" localSheetId="1">'[24]PEP-DATA'!$F$51:$F$62</definedName>
    <definedName name="month_9">#REF!</definedName>
    <definedName name="MONTH_CONDITION">!#REF!</definedName>
    <definedName name="MONTH_DETAILS">!#REF!</definedName>
    <definedName name="MontlyPercentCompletion">!#REF!</definedName>
    <definedName name="mp">#REF!</definedName>
    <definedName name="Mpad12">!#REF!</definedName>
    <definedName name="MPad25">!#REF!</definedName>
    <definedName name="mpaver">"$#REF!.$N$37"</definedName>
    <definedName name="mpaver_1">"#REF!"</definedName>
    <definedName name="mpaver_24">NA()</definedName>
    <definedName name="mpaver_7">NA()</definedName>
    <definedName name="mpaver_8">"#REF!"</definedName>
    <definedName name="MPF">!#REF!</definedName>
    <definedName name="Mpx">#REF!</definedName>
    <definedName name="Mpy">#REF!</definedName>
    <definedName name="Mr">#REF!</definedName>
    <definedName name="mrf">!#REF!</definedName>
    <definedName name="mrf_17">!#REF!</definedName>
    <definedName name="MRO">!#REF!</definedName>
    <definedName name="Ms">!#REF!</definedName>
    <definedName name="MS_LADDER">!#REF!</definedName>
    <definedName name="MS_LADDER_1">"#REF!"</definedName>
    <definedName name="MS_LADDER_12">"$#REF!.#REF!#REF!"</definedName>
    <definedName name="MS_LADDER_7">"#REF!"</definedName>
    <definedName name="MS_LADDER_8">"#REF!"</definedName>
    <definedName name="MS200202rev2">!#REF!</definedName>
    <definedName name="ms2002may1706">!#REF!</definedName>
    <definedName name="msbars">!#REF!</definedName>
    <definedName name="msbars_1">"#REF!"</definedName>
    <definedName name="msbars_12">"$#REF!.#REF!#REF!"</definedName>
    <definedName name="msbars_14">#REF!</definedName>
    <definedName name="msbars_15">#REF!</definedName>
    <definedName name="msbars_16">#REF!</definedName>
    <definedName name="msbars_17">#REF!</definedName>
    <definedName name="mscaper">#REF!</definedName>
    <definedName name="MSEMULSION">"$#REF!.$#REF!$#REF!"</definedName>
    <definedName name="MSEMULSION_1">"#REF!"</definedName>
    <definedName name="MSEMULSION_24">NA()</definedName>
    <definedName name="MSEMULSION_7">NA()</definedName>
    <definedName name="msjune1807">!#REF!</definedName>
    <definedName name="msln">#REF!</definedName>
    <definedName name="msls">#REF!</definedName>
    <definedName name="mss">!#REF!</definedName>
    <definedName name="mss_1">NA()</definedName>
    <definedName name="mss_12">NA()</definedName>
    <definedName name="mss_23">NA()</definedName>
    <definedName name="mss_24">NA()</definedName>
    <definedName name="mss_4">NA()</definedName>
    <definedName name="mss_5">NA()</definedName>
    <definedName name="mss_6">NA()</definedName>
    <definedName name="mss_7">NA()</definedName>
    <definedName name="mss_8">NA()</definedName>
    <definedName name="mss1.12">#REF!</definedName>
    <definedName name="mss1.13">#REF!</definedName>
    <definedName name="mss1.15">#REF!</definedName>
    <definedName name="mss1.16">#REF!</definedName>
    <definedName name="mss1.20">#REF!</definedName>
    <definedName name="mss1.4">#REF!</definedName>
    <definedName name="mss2.12">#REF!</definedName>
    <definedName name="mss2.13">#REF!</definedName>
    <definedName name="mss2.15">#REF!</definedName>
    <definedName name="mss2.16">#REF!</definedName>
    <definedName name="mss2.20">#REF!</definedName>
    <definedName name="mss2.4">#REF!</definedName>
    <definedName name="mss3.12">#REF!</definedName>
    <definedName name="mss3.13">#REF!</definedName>
    <definedName name="mss3.15">#REF!</definedName>
    <definedName name="mss3.16">#REF!</definedName>
    <definedName name="mss3.20">#REF!</definedName>
    <definedName name="mss3.4">#REF!</definedName>
    <definedName name="mss4.12">#REF!</definedName>
    <definedName name="mss4.13">#REF!</definedName>
    <definedName name="mss4.15">#REF!</definedName>
    <definedName name="mss4.16">#REF!</definedName>
    <definedName name="mss4.20">#REF!</definedName>
    <definedName name="mss4.4">#REF!</definedName>
    <definedName name="mssave">#REF!</definedName>
    <definedName name="mssnhwithlead">!#REF!</definedName>
    <definedName name="msspcc">#REF!</definedName>
    <definedName name="msspccwithlead">#REF!</definedName>
    <definedName name="mssroad">!#REF!</definedName>
    <definedName name="msteel">!#REF!</definedName>
    <definedName name="mu">110</definedName>
    <definedName name="mub">!#REF!</definedName>
    <definedName name="MUCK">#REF!</definedName>
    <definedName name="Mugaliyahat">#REF!</definedName>
    <definedName name="mukesh" localSheetId="2" hidden="1">{#N/A,#N/A,TRUE,"Front";#N/A,#N/A,TRUE,"Simple Letter";#N/A,#N/A,TRUE,"Inside";#N/A,#N/A,TRUE,"Contents";#N/A,#N/A,TRUE,"Basis";#N/A,#N/A,TRUE,"Inclusions";#N/A,#N/A,TRUE,"Exclusions";#N/A,#N/A,TRUE,"Areas";#N/A,#N/A,TRUE,"Summary";#N/A,#N/A,TRUE,"Detail"}</definedName>
    <definedName name="mukesh" localSheetId="1" hidden="1">{#N/A,#N/A,TRUE,"Front";#N/A,#N/A,TRUE,"Simple Letter";#N/A,#N/A,TRUE,"Inside";#N/A,#N/A,TRUE,"Contents";#N/A,#N/A,TRUE,"Basis";#N/A,#N/A,TRUE,"Inclusions";#N/A,#N/A,TRUE,"Exclusions";#N/A,#N/A,TRUE,"Areas";#N/A,#N/A,TRUE,"Summary";#N/A,#N/A,TRUE,"Detail"}</definedName>
    <definedName name="mukesh" localSheetId="9" hidden="1">{#N/A,#N/A,TRUE,"Front";#N/A,#N/A,TRUE,"Simple Letter";#N/A,#N/A,TRUE,"Inside";#N/A,#N/A,TRUE,"Contents";#N/A,#N/A,TRUE,"Basis";#N/A,#N/A,TRUE,"Inclusions";#N/A,#N/A,TRUE,"Exclusions";#N/A,#N/A,TRUE,"Areas";#N/A,#N/A,TRUE,"Summary";#N/A,#N/A,TRUE,"Detail"}</definedName>
    <definedName name="mukesh" hidden="1">{#N/A,#N/A,TRUE,"Front";#N/A,#N/A,TRUE,"Simple Letter";#N/A,#N/A,TRUE,"Inside";#N/A,#N/A,TRUE,"Contents";#N/A,#N/A,TRUE,"Basis";#N/A,#N/A,TRUE,"Inclusions";#N/A,#N/A,TRUE,"Exclusions";#N/A,#N/A,TRUE,"Areas";#N/A,#N/A,TRUE,"Summary";#N/A,#N/A,TRUE,"Detail"}</definedName>
    <definedName name="Mulimit">!#REF!</definedName>
    <definedName name="MULT">!#REF!</definedName>
    <definedName name="Multiplier">!#REF!</definedName>
    <definedName name="Multiplier1">!#REF!</definedName>
    <definedName name="MUNEER">!#REF!</definedName>
    <definedName name="MUNION">!#REF!</definedName>
    <definedName name="MUNON">!#REF!</definedName>
    <definedName name="MUR">!#REF!</definedName>
    <definedName name="Muram">!#REF!</definedName>
    <definedName name="Muram_1">"#REF!"</definedName>
    <definedName name="Muram_12">"$#REF!.#REF!#REF!"</definedName>
    <definedName name="Muram_14">#REF!</definedName>
    <definedName name="Muram_15">#REF!</definedName>
    <definedName name="Muram_16">#REF!</definedName>
    <definedName name="Muram_17">#REF!</definedName>
    <definedName name="Muram_7">"#REF!"</definedName>
    <definedName name="Muram_8">"#REF!"</definedName>
    <definedName name="muramfillb">#REF!</definedName>
    <definedName name="muramfillbnh">!#REF!</definedName>
    <definedName name="muramfillcnh">!#REF!</definedName>
    <definedName name="muramfillcnhandfillcnh">!#REF!</definedName>
    <definedName name="muramfillpcc">#REF!</definedName>
    <definedName name="muramleadnh">#REF!</definedName>
    <definedName name="muramnh">!#REF!</definedName>
    <definedName name="MUTP">!#REF!</definedName>
    <definedName name="Mux">#REF!</definedName>
    <definedName name="Muy">#REF!</definedName>
    <definedName name="mvecc">!#REF!</definedName>
    <definedName name="mvecc_17">!#REF!</definedName>
    <definedName name="mvwt">!#REF!</definedName>
    <definedName name="mvwt_17">!#REF!</definedName>
    <definedName name="MX">#REF!</definedName>
    <definedName name="MXX" localSheetId="1">'[47]FOO2 FOOTING'!$X$33</definedName>
    <definedName name="MXX">#REF!</definedName>
    <definedName name="MY">#REF!</definedName>
    <definedName name="MYY" localSheetId="1">'[47]FOO2 FOOTING'!$R$33</definedName>
    <definedName name="MYY">#REF!</definedName>
    <definedName name="MZ">#REF!</definedName>
    <definedName name="N">!#REF!</definedName>
    <definedName name="n_">!#REF!</definedName>
    <definedName name="N___0">!#REF!</definedName>
    <definedName name="N___13">!#REF!</definedName>
    <definedName name="n_deff">!#REF!</definedName>
    <definedName name="n1x">!#REF!</definedName>
    <definedName name="n1y">!#REF!</definedName>
    <definedName name="n2x">!#REF!</definedName>
    <definedName name="n2y">!#REF!</definedName>
    <definedName name="nAbPier">!#REF!</definedName>
    <definedName name="nAbPierCap">!#REF!</definedName>
    <definedName name="nAbPile">!#REF!</definedName>
    <definedName name="nAbPileCap">!#REF!</definedName>
    <definedName name="nachi">#REF!</definedName>
    <definedName name="Nagfani_construction">!#REF!</definedName>
    <definedName name="Nalkheda">#REF!</definedName>
    <definedName name="name">#REF!</definedName>
    <definedName name="NameList">OFFSET(#REF!,0,0,COUNTA(#REF!)-1,1)</definedName>
    <definedName name="NameofWork">!#REF!</definedName>
    <definedName name="NameofWork_17">!#REF!</definedName>
    <definedName name="NameofWork_7">!#REF!</definedName>
    <definedName name="NameofWork_7_17">!#REF!</definedName>
    <definedName name="NameofWork_8">!#REF!</definedName>
    <definedName name="NameofWork_8_17">!#REF!</definedName>
    <definedName name="NameofWork_9">!#REF!</definedName>
    <definedName name="NameofWork_9_17">!#REF!</definedName>
    <definedName name="NamePRW">OFFSET(#REF!,0,0,COUNTA(#REF!),1)</definedName>
    <definedName name="Nariman_Point_Car_Parking_Site">#REF!</definedName>
    <definedName name="nb">#REF!</definedName>
    <definedName name="Nbar1">#REF!</definedName>
    <definedName name="Nbar2">#REF!</definedName>
    <definedName name="nbc" localSheetId="2" hidden="1">{#N/A,#N/A,TRUE,"Front";#N/A,#N/A,TRUE,"Simple Letter";#N/A,#N/A,TRUE,"Inside";#N/A,#N/A,TRUE,"Contents";#N/A,#N/A,TRUE,"Basis";#N/A,#N/A,TRUE,"Inclusions";#N/A,#N/A,TRUE,"Exclusions";#N/A,#N/A,TRUE,"Areas";#N/A,#N/A,TRUE,"Summary";#N/A,#N/A,TRUE,"Detail"}</definedName>
    <definedName name="nbc" localSheetId="1" hidden="1">{#N/A,#N/A,TRUE,"Front";#N/A,#N/A,TRUE,"Simple Letter";#N/A,#N/A,TRUE,"Inside";#N/A,#N/A,TRUE,"Contents";#N/A,#N/A,TRUE,"Basis";#N/A,#N/A,TRUE,"Inclusions";#N/A,#N/A,TRUE,"Exclusions";#N/A,#N/A,TRUE,"Areas";#N/A,#N/A,TRUE,"Summary";#N/A,#N/A,TRUE,"Detail"}</definedName>
    <definedName name="nbc" localSheetId="9" hidden="1">{#N/A,#N/A,TRUE,"Front";#N/A,#N/A,TRUE,"Simple Letter";#N/A,#N/A,TRUE,"Inside";#N/A,#N/A,TRUE,"Contents";#N/A,#N/A,TRUE,"Basis";#N/A,#N/A,TRUE,"Inclusions";#N/A,#N/A,TRUE,"Exclusions";#N/A,#N/A,TRUE,"Areas";#N/A,#N/A,TRUE,"Summary";#N/A,#N/A,TRUE,"Detail"}</definedName>
    <definedName name="nbc" hidden="1">{#N/A,#N/A,TRUE,"Front";#N/A,#N/A,TRUE,"Simple Letter";#N/A,#N/A,TRUE,"Inside";#N/A,#N/A,TRUE,"Contents";#N/A,#N/A,TRUE,"Basis";#N/A,#N/A,TRUE,"Inclusions";#N/A,#N/A,TRUE,"Exclusions";#N/A,#N/A,TRUE,"Areas";#N/A,#N/A,TRUE,"Summary";#N/A,#N/A,TRUE,"Detail"}</definedName>
    <definedName name="Nbp">#REF!</definedName>
    <definedName name="Nc">!#REF!</definedName>
    <definedName name="NcIS">!#REF!</definedName>
    <definedName name="ndeff">!#REF!</definedName>
    <definedName name="ndeff_">!#REF!</definedName>
    <definedName name="ndfond">!#REF!</definedName>
    <definedName name="ndfond_17">!#REF!</definedName>
    <definedName name="ndfond_7">!#REF!</definedName>
    <definedName name="ndfond_7_17">!#REF!</definedName>
    <definedName name="ndfond_8">!#REF!</definedName>
    <definedName name="ndfond_8_17">!#REF!</definedName>
    <definedName name="ndfond_9">!#REF!</definedName>
    <definedName name="ndfond_9_17">!#REF!</definedName>
    <definedName name="NEED">!#REF!</definedName>
    <definedName name="neoprene">!#REF!</definedName>
    <definedName name="neoprene_1">"#REF!"</definedName>
    <definedName name="neoprene_12">"$#REF!.#REF!#REF!"</definedName>
    <definedName name="neoprene_14">#REF!</definedName>
    <definedName name="neoprene_15">#REF!</definedName>
    <definedName name="neoprene_16">#REF!</definedName>
    <definedName name="neoprene_17">#REF!</definedName>
    <definedName name="neoprene_7">"#REF!"</definedName>
    <definedName name="neoprene_8">"#REF!"</definedName>
    <definedName name="neoprinbearing">!#REF!</definedName>
    <definedName name="neoprinbearing_1">"#REF!"</definedName>
    <definedName name="neoprinbearing_12">"$#REF!.#REF!#REF!"</definedName>
    <definedName name="neoprinbearing_14">#REF!</definedName>
    <definedName name="neoprinbearing_15">#REF!</definedName>
    <definedName name="neoprinbearing_16">#REF!</definedName>
    <definedName name="neoprinbearing_17">#REF!</definedName>
    <definedName name="neoprinbearing_7">"#REF!"</definedName>
    <definedName name="neoprinbearing_8">"#REF!"</definedName>
    <definedName name="Net_Final_for_A__B__Extd_basement">!#REF!</definedName>
    <definedName name="Net_Final_for_A__B__Extd_basement_17">!#REF!</definedName>
    <definedName name="new">#REF!</definedName>
    <definedName name="new_7">#REF!</definedName>
    <definedName name="new_8">#REF!</definedName>
    <definedName name="new_9">#REF!</definedName>
    <definedName name="NewP">!#REF!</definedName>
    <definedName name="ng">!#REF!</definedName>
    <definedName name="ng_17">!#REF!</definedName>
    <definedName name="ng_7">!#REF!</definedName>
    <definedName name="ng_7_17">!#REF!</definedName>
    <definedName name="ng_8">!#REF!</definedName>
    <definedName name="ng_8_17">!#REF!</definedName>
    <definedName name="ng_9">!#REF!</definedName>
    <definedName name="ng_9_17">!#REF!</definedName>
    <definedName name="NGC">!#REF!</definedName>
    <definedName name="NHAI_CONST">!#REF!</definedName>
    <definedName name="NHAI_COST">!#REF!</definedName>
    <definedName name="ni">!#REF!</definedName>
    <definedName name="NINI">!#REF!</definedName>
    <definedName name="nit">!#REF!</definedName>
    <definedName name="nj">#REF!</definedName>
    <definedName name="NK">!#REF!</definedName>
    <definedName name="nl">#REF!</definedName>
    <definedName name="nm">#REF!</definedName>
    <definedName name="nmk">!#REF!</definedName>
    <definedName name="nmmm" localSheetId="2">City&amp;" "&amp;State</definedName>
    <definedName name="nmmm" localSheetId="1">City&amp;" "&amp;State</definedName>
    <definedName name="nmmm" localSheetId="9">City&amp;" "&amp;State</definedName>
    <definedName name="nmmm">City&amp;" "&amp;State</definedName>
    <definedName name="nmvg" localSheetId="2">City&amp;" "&amp;State</definedName>
    <definedName name="nmvg" localSheetId="1">City&amp;" "&amp;State</definedName>
    <definedName name="nmvg" localSheetId="9">City&amp;" "&amp;State</definedName>
    <definedName name="nmvg">City&amp;" "&amp;State</definedName>
    <definedName name="nn">!#REF!</definedName>
    <definedName name="NN___0">!#REF!</definedName>
    <definedName name="NN___13">!#REF!</definedName>
    <definedName name="nnjbhjdbfhj">!#REF!</definedName>
    <definedName name="nnn">#REF!</definedName>
    <definedName name="nnnnm">#REF!</definedName>
    <definedName name="No_of_lanes_in_toll_plaza">!#REF!</definedName>
    <definedName name="No_of_machine_required">#REF!</definedName>
    <definedName name="No_sec">#REF!</definedName>
    <definedName name="No0">!#REF!</definedName>
    <definedName name="nobeam">#REF!</definedName>
    <definedName name="nocable1">!#REF!</definedName>
    <definedName name="nocable2">!#REF!</definedName>
    <definedName name="NOCABLE3">!#REF!</definedName>
    <definedName name="Nocg">#REF!</definedName>
    <definedName name="nocrbracings_DIA">!#REF!</definedName>
    <definedName name="nocrbracings_DIA10">!#REF!</definedName>
    <definedName name="nocrbracings_DIA13">!#REF!</definedName>
    <definedName name="nocrbracings_ST">!#REF!</definedName>
    <definedName name="nocrbracings_ST10">!#REF!</definedName>
    <definedName name="nocrbracings_ST13">!#REF!</definedName>
    <definedName name="nocs">25</definedName>
    <definedName name="Nomg">#REF!</definedName>
    <definedName name="nopl">#REF!</definedName>
    <definedName name="nopl_7">#REF!</definedName>
    <definedName name="nopl_8">#REF!</definedName>
    <definedName name="nopl_9">#REF!</definedName>
    <definedName name="noplgirders_10">!#REF!</definedName>
    <definedName name="noplgirders_13">!#REF!</definedName>
    <definedName name="noplgirders_24">!#REF!</definedName>
    <definedName name="NOSING_BLKGRANITE">!#REF!</definedName>
    <definedName name="NOSING_BLKGRANITE_1">"#REF!"</definedName>
    <definedName name="NOSING_BLKGRANITE_12">"$#REF!.#REF!#REF!"</definedName>
    <definedName name="NOSING_BLKGRANITE_7">"#REF!"</definedName>
    <definedName name="NOSING_BLKGRANITE_8">"#REF!"</definedName>
    <definedName name="NOSING_TANDURBLUE">!#REF!</definedName>
    <definedName name="NOSING_TANDURBLUE_1">"#REF!"</definedName>
    <definedName name="NOSING_TANDURBLUE_12">"$#REF!.#REF!#REF!"</definedName>
    <definedName name="nothing">!#REF!</definedName>
    <definedName name="nothing_1">"#REF!"</definedName>
    <definedName name="nothing_12">"$#REF!.#REF!#REF!"</definedName>
    <definedName name="nothing_14">#REF!</definedName>
    <definedName name="nothing_15">#REF!</definedName>
    <definedName name="nothing_16">#REF!</definedName>
    <definedName name="nothing_17">#REF!</definedName>
    <definedName name="notr">!#REF!</definedName>
    <definedName name="NOVE">!#REF!</definedName>
    <definedName name="np">#REF!</definedName>
    <definedName name="np3.450">!#REF!</definedName>
    <definedName name="np3.600">!#REF!</definedName>
    <definedName name="np3.750">!#REF!</definedName>
    <definedName name="np3450nh">!#REF!</definedName>
    <definedName name="np3450pcc">#REF!</definedName>
    <definedName name="np3600nh">!#REF!</definedName>
    <definedName name="np3600pcc">#REF!</definedName>
    <definedName name="np3750nh">!#REF!</definedName>
    <definedName name="np3750pcc">#REF!</definedName>
    <definedName name="NP3HP450">!#REF!</definedName>
    <definedName name="NP3HP450_1">"#REF!"</definedName>
    <definedName name="NP3HP450_12">"$#REF!.#REF!#REF!"</definedName>
    <definedName name="NP3HP450_14">#REF!</definedName>
    <definedName name="NP3HP450_15">#REF!</definedName>
    <definedName name="NP3HP450_16">#REF!</definedName>
    <definedName name="NP3HP450_17">#REF!</definedName>
    <definedName name="NP3HP600">!#REF!</definedName>
    <definedName name="NP3HP600_1">"#REF!"</definedName>
    <definedName name="NP3HP600_12">"$#REF!.#REF!#REF!"</definedName>
    <definedName name="NP3HP600_14">#REF!</definedName>
    <definedName name="NP3HP600_15">#REF!</definedName>
    <definedName name="NP3HP600_16">#REF!</definedName>
    <definedName name="NP3HP600_17">#REF!</definedName>
    <definedName name="NP3HP750">!#REF!</definedName>
    <definedName name="NP3HP750_1">"#REF!"</definedName>
    <definedName name="NP3HP750_12">"$#REF!.#REF!#REF!"</definedName>
    <definedName name="NP3HP750_14">#REF!</definedName>
    <definedName name="NP3HP750_15">#REF!</definedName>
    <definedName name="NP3HP750_16">#REF!</definedName>
    <definedName name="NP3HP750_17">#REF!</definedName>
    <definedName name="np3humepipe600">!#REF!</definedName>
    <definedName name="np3humepipe600_1">"#REF!"</definedName>
    <definedName name="np3humepipe600_12">"$#REF!.#REF!#REF!"</definedName>
    <definedName name="np3humepipe600_14">#REF!</definedName>
    <definedName name="np3humepipe600_15">#REF!</definedName>
    <definedName name="np3humepipe600_16">#REF!</definedName>
    <definedName name="np3humepipe600_17">#REF!</definedName>
    <definedName name="np3humepipe750">!#REF!</definedName>
    <definedName name="np3humepipe750_1">"#REF!"</definedName>
    <definedName name="np3humepipe750_12">"$#REF!.#REF!#REF!"</definedName>
    <definedName name="np3humepipe750_14">#REF!</definedName>
    <definedName name="np3humepipe750_15">#REF!</definedName>
    <definedName name="np3humepipe750_16">#REF!</definedName>
    <definedName name="np3humepipe750_17">#REF!</definedName>
    <definedName name="np4.1000">!#REF!</definedName>
    <definedName name="np4.1200">!#REF!</definedName>
    <definedName name="np4.300">!#REF!</definedName>
    <definedName name="np4.450">!#REF!</definedName>
    <definedName name="np4.600">!#REF!</definedName>
    <definedName name="np4.9">!#REF!</definedName>
    <definedName name="np4.900">!#REF!</definedName>
    <definedName name="np41000nh">!#REF!</definedName>
    <definedName name="np41000pcc">#REF!</definedName>
    <definedName name="np41200nh">!#REF!</definedName>
    <definedName name="np41200pcc">#REF!</definedName>
    <definedName name="np4300pcc">#REF!</definedName>
    <definedName name="np4450nh">!#REF!</definedName>
    <definedName name="np4450pcc">#REF!</definedName>
    <definedName name="np4600nh">!#REF!</definedName>
    <definedName name="np4600pcc">#REF!</definedName>
    <definedName name="np4900nh">!#REF!</definedName>
    <definedName name="np4900pcc">#REF!</definedName>
    <definedName name="NP4Hume1.2">!#REF!</definedName>
    <definedName name="NP4Hume1.2_1">"#REF!"</definedName>
    <definedName name="NP4Hume1.2_12">"$#REF!.#REF!#REF!"</definedName>
    <definedName name="NP4Hume1.2_14">#REF!</definedName>
    <definedName name="NP4Hume1.2_15">#REF!</definedName>
    <definedName name="NP4Hume1.2_16">#REF!</definedName>
    <definedName name="NP4Hume1.2_17">#REF!</definedName>
    <definedName name="NP4Hume1000">!#REF!</definedName>
    <definedName name="NP4Hume1000_1">"#REF!"</definedName>
    <definedName name="NP4Hume1000_12">"$#REF!.#REF!#REF!"</definedName>
    <definedName name="NP4Hume1000_14">#REF!</definedName>
    <definedName name="NP4Hume1000_15">#REF!</definedName>
    <definedName name="NP4Hume1000_16">#REF!</definedName>
    <definedName name="NP4Hume1000_17">#REF!</definedName>
    <definedName name="NP4Hume1200">!#REF!</definedName>
    <definedName name="NP4Hume1200_1">"#REF!"</definedName>
    <definedName name="NP4Hume1200_12">"$#REF!.#REF!#REF!"</definedName>
    <definedName name="NP4Hume1200_14">#REF!</definedName>
    <definedName name="NP4Hume1200_15">#REF!</definedName>
    <definedName name="NP4Hume1200_16">#REF!</definedName>
    <definedName name="NP4Hume1200_17">#REF!</definedName>
    <definedName name="NP4Hume600">!#REF!</definedName>
    <definedName name="NP4Hume600_1">"#REF!"</definedName>
    <definedName name="NP4Hume600_12">"$#REF!.#REF!#REF!"</definedName>
    <definedName name="NP4Hume600_14">#REF!</definedName>
    <definedName name="NP4Hume600_15">#REF!</definedName>
    <definedName name="NP4Hume600_16">#REF!</definedName>
    <definedName name="NP4Hume600_17">#REF!</definedName>
    <definedName name="NP4Hume900">!#REF!</definedName>
    <definedName name="NP4Hume900_1">"#REF!"</definedName>
    <definedName name="NP4Hume900_12">"$#REF!.#REF!#REF!"</definedName>
    <definedName name="NP4Hume900_14">#REF!</definedName>
    <definedName name="NP4Hume900_15">#REF!</definedName>
    <definedName name="NP4Hume900_16">#REF!</definedName>
    <definedName name="NP4Hume900_17">#REF!</definedName>
    <definedName name="nPier">!#REF!</definedName>
    <definedName name="nPierCap">!#REF!</definedName>
    <definedName name="nPierPile">!#REF!</definedName>
    <definedName name="nPierPileCap">!#REF!</definedName>
    <definedName name="nq">!#REF!</definedName>
    <definedName name="nq_17">!#REF!</definedName>
    <definedName name="nq_7">!#REF!</definedName>
    <definedName name="nq_7_17">!#REF!</definedName>
    <definedName name="nq_8">!#REF!</definedName>
    <definedName name="nq_8_17">!#REF!</definedName>
    <definedName name="nq_9">!#REF!</definedName>
    <definedName name="nq_9_17">!#REF!</definedName>
    <definedName name="NqIS">!#REF!</definedName>
    <definedName name="nr">#REF!</definedName>
    <definedName name="NrIS">!#REF!</definedName>
    <definedName name="nrlat">#REF!</definedName>
    <definedName name="nrsup">#REF!</definedName>
    <definedName name="nrtop">#REF!</definedName>
    <definedName name="ns">#REF!</definedName>
    <definedName name="Nsd">#REF!</definedName>
    <definedName name="Nsda">!#REF!</definedName>
    <definedName name="Nsdb">!#REF!</definedName>
    <definedName name="nsdd">!#REF!</definedName>
    <definedName name="nsdd_17">!#REF!</definedName>
    <definedName name="nsdd_7">!#REF!</definedName>
    <definedName name="nsdd_7_17">!#REF!</definedName>
    <definedName name="nsdd_8">!#REF!</definedName>
    <definedName name="nsdd_8_17">!#REF!</definedName>
    <definedName name="nsdd_9">!#REF!</definedName>
    <definedName name="nsdd_9_17">!#REF!</definedName>
    <definedName name="NSL">#REF!</definedName>
    <definedName name="Nsm">!#REF!</definedName>
    <definedName name="NSSR1">!#REF!</definedName>
    <definedName name="NSSR1_1">"#REF!"</definedName>
    <definedName name="NSSR1_12">"$#REF!.#REF!#REF!"</definedName>
    <definedName name="NSSR1_14">#REF!</definedName>
    <definedName name="NSSR1_15">#REF!</definedName>
    <definedName name="NSSR1_16">#REF!</definedName>
    <definedName name="NSSR1_17">#REF!</definedName>
    <definedName name="NSSR10">!#REF!</definedName>
    <definedName name="NSSR10_1">"#REF!"</definedName>
    <definedName name="NSSR10_12">"$#REF!.#REF!#REF!"</definedName>
    <definedName name="NSSR10_14">#REF!</definedName>
    <definedName name="NSSR10_15">#REF!</definedName>
    <definedName name="NSSR10_16">#REF!</definedName>
    <definedName name="NSSR10_17">#REF!</definedName>
    <definedName name="NSSR100">!#REF!</definedName>
    <definedName name="NSSR100_1">"#REF!"</definedName>
    <definedName name="NSSR100_12">"$#REF!.#REF!#REF!"</definedName>
    <definedName name="NSSR100_14">#REF!</definedName>
    <definedName name="NSSR100_15">#REF!</definedName>
    <definedName name="NSSR100_16">#REF!</definedName>
    <definedName name="NSSR100_17">#REF!</definedName>
    <definedName name="NSSR101">!#REF!</definedName>
    <definedName name="NSSR101_1">"#REF!"</definedName>
    <definedName name="NSSR101_12">"$#REF!.#REF!#REF!"</definedName>
    <definedName name="NSSR101_14">#REF!</definedName>
    <definedName name="NSSR101_15">#REF!</definedName>
    <definedName name="NSSR101_16">#REF!</definedName>
    <definedName name="NSSR101_17">#REF!</definedName>
    <definedName name="NSSR102">!#REF!</definedName>
    <definedName name="NSSR102_1">"#REF!"</definedName>
    <definedName name="NSSR102_12">"$#REF!.#REF!#REF!"</definedName>
    <definedName name="NSSR102_14">#REF!</definedName>
    <definedName name="NSSR102_15">#REF!</definedName>
    <definedName name="NSSR102_16">#REF!</definedName>
    <definedName name="NSSR102_17">#REF!</definedName>
    <definedName name="NSSR103">!#REF!</definedName>
    <definedName name="NSSR103_1">"#REF!"</definedName>
    <definedName name="NSSR103_12">"$#REF!.#REF!#REF!"</definedName>
    <definedName name="NSSR103_14">#REF!</definedName>
    <definedName name="NSSR103_15">#REF!</definedName>
    <definedName name="NSSR103_16">#REF!</definedName>
    <definedName name="NSSR103_17">#REF!</definedName>
    <definedName name="NSSR104">!#REF!</definedName>
    <definedName name="NSSR104_1">"#REF!"</definedName>
    <definedName name="NSSR104_12">"$#REF!.#REF!#REF!"</definedName>
    <definedName name="NSSR104_14">#REF!</definedName>
    <definedName name="NSSR104_15">#REF!</definedName>
    <definedName name="NSSR104_16">#REF!</definedName>
    <definedName name="NSSR104_17">#REF!</definedName>
    <definedName name="NSSR105">!#REF!</definedName>
    <definedName name="NSSR105_1">"#REF!"</definedName>
    <definedName name="NSSR105_12">"$#REF!.#REF!#REF!"</definedName>
    <definedName name="NSSR105_14">#REF!</definedName>
    <definedName name="NSSR105_15">#REF!</definedName>
    <definedName name="NSSR105_16">#REF!</definedName>
    <definedName name="NSSR105_17">#REF!</definedName>
    <definedName name="NSSR106">!#REF!</definedName>
    <definedName name="NSSR106_1">"#REF!"</definedName>
    <definedName name="NSSR106_12">"$#REF!.#REF!#REF!"</definedName>
    <definedName name="NSSR106_14">#REF!</definedName>
    <definedName name="NSSR106_15">#REF!</definedName>
    <definedName name="NSSR106_16">#REF!</definedName>
    <definedName name="NSSR106_17">#REF!</definedName>
    <definedName name="NSSR107">!#REF!</definedName>
    <definedName name="NSSR107_1">"#REF!"</definedName>
    <definedName name="NSSR107_12">"$#REF!.#REF!#REF!"</definedName>
    <definedName name="NSSR107_14">#REF!</definedName>
    <definedName name="NSSR107_15">#REF!</definedName>
    <definedName name="NSSR107_16">#REF!</definedName>
    <definedName name="NSSR107_17">#REF!</definedName>
    <definedName name="NSSR108">!#REF!</definedName>
    <definedName name="NSSR108_1">"#REF!"</definedName>
    <definedName name="NSSR108_12">"$#REF!.#REF!#REF!"</definedName>
    <definedName name="NSSR108_14">#REF!</definedName>
    <definedName name="NSSR108_15">#REF!</definedName>
    <definedName name="NSSR108_16">#REF!</definedName>
    <definedName name="NSSR108_17">#REF!</definedName>
    <definedName name="NSSR109">!#REF!</definedName>
    <definedName name="NSSR109_1">"#REF!"</definedName>
    <definedName name="NSSR109_12">"$#REF!.#REF!#REF!"</definedName>
    <definedName name="NSSR109_14">#REF!</definedName>
    <definedName name="NSSR109_15">#REF!</definedName>
    <definedName name="NSSR109_16">#REF!</definedName>
    <definedName name="NSSR109_17">#REF!</definedName>
    <definedName name="NSSR11">!#REF!</definedName>
    <definedName name="NSSR11_1">"#REF!"</definedName>
    <definedName name="NSSR11_12">"$#REF!.#REF!#REF!"</definedName>
    <definedName name="NSSR11_14">#REF!</definedName>
    <definedName name="NSSR11_15">#REF!</definedName>
    <definedName name="NSSR11_16">#REF!</definedName>
    <definedName name="NSSR11_17">#REF!</definedName>
    <definedName name="NSSR110">!#REF!</definedName>
    <definedName name="NSSR110_1">"#REF!"</definedName>
    <definedName name="NSSR110_12">"$#REF!.#REF!#REF!"</definedName>
    <definedName name="NSSR110_14">#REF!</definedName>
    <definedName name="NSSR110_15">#REF!</definedName>
    <definedName name="NSSR110_16">#REF!</definedName>
    <definedName name="NSSR110_17">#REF!</definedName>
    <definedName name="NSSR111">!#REF!</definedName>
    <definedName name="NSSR111_1">"#REF!"</definedName>
    <definedName name="NSSR111_12">"$#REF!.#REF!#REF!"</definedName>
    <definedName name="NSSR111_14">#REF!</definedName>
    <definedName name="NSSR111_15">#REF!</definedName>
    <definedName name="NSSR111_16">#REF!</definedName>
    <definedName name="NSSR111_17">#REF!</definedName>
    <definedName name="NSSR112">!#REF!</definedName>
    <definedName name="NSSR112_1">"#REF!"</definedName>
    <definedName name="NSSR112_12">"$#REF!.#REF!#REF!"</definedName>
    <definedName name="NSSR112_14">#REF!</definedName>
    <definedName name="NSSR112_15">#REF!</definedName>
    <definedName name="NSSR112_16">#REF!</definedName>
    <definedName name="NSSR112_17">#REF!</definedName>
    <definedName name="NSSR113">!#REF!</definedName>
    <definedName name="NSSR113_1">"#REF!"</definedName>
    <definedName name="NSSR113_12">"$#REF!.#REF!#REF!"</definedName>
    <definedName name="NSSR113_14">#REF!</definedName>
    <definedName name="NSSR113_15">#REF!</definedName>
    <definedName name="NSSR113_16">#REF!</definedName>
    <definedName name="NSSR113_17">#REF!</definedName>
    <definedName name="NSSR114">!#REF!</definedName>
    <definedName name="NSSR114_1">"#REF!"</definedName>
    <definedName name="NSSR114_12">"$#REF!.#REF!#REF!"</definedName>
    <definedName name="NSSR114_14">#REF!</definedName>
    <definedName name="NSSR114_15">#REF!</definedName>
    <definedName name="NSSR114_16">#REF!</definedName>
    <definedName name="NSSR114_17">#REF!</definedName>
    <definedName name="NSSR115">!#REF!</definedName>
    <definedName name="NSSR115_1">"#REF!"</definedName>
    <definedName name="NSSR115_12">"$#REF!.#REF!#REF!"</definedName>
    <definedName name="NSSR115_14">#REF!</definedName>
    <definedName name="NSSR115_15">#REF!</definedName>
    <definedName name="NSSR115_16">#REF!</definedName>
    <definedName name="NSSR115_17">#REF!</definedName>
    <definedName name="NSSR116">!#REF!</definedName>
    <definedName name="NSSR116_1">"#REF!"</definedName>
    <definedName name="NSSR116_12">"$#REF!.#REF!#REF!"</definedName>
    <definedName name="NSSR116_14">#REF!</definedName>
    <definedName name="NSSR116_15">#REF!</definedName>
    <definedName name="NSSR116_16">#REF!</definedName>
    <definedName name="NSSR116_17">#REF!</definedName>
    <definedName name="NSSR117">!#REF!</definedName>
    <definedName name="NSSR117_1">"#REF!"</definedName>
    <definedName name="NSSR117_12">"$#REF!.#REF!#REF!"</definedName>
    <definedName name="NSSR117_14">#REF!</definedName>
    <definedName name="NSSR117_15">#REF!</definedName>
    <definedName name="NSSR117_16">#REF!</definedName>
    <definedName name="NSSR117_17">#REF!</definedName>
    <definedName name="NSSR118">!#REF!</definedName>
    <definedName name="NSSR118_1">"#REF!"</definedName>
    <definedName name="NSSR118_12">"$#REF!.#REF!#REF!"</definedName>
    <definedName name="NSSR118_14">#REF!</definedName>
    <definedName name="NSSR118_15">#REF!</definedName>
    <definedName name="NSSR118_16">#REF!</definedName>
    <definedName name="NSSR118_17">#REF!</definedName>
    <definedName name="NSSR119">!#REF!</definedName>
    <definedName name="NSSR119_1">"#REF!"</definedName>
    <definedName name="NSSR119_12">"$#REF!.#REF!#REF!"</definedName>
    <definedName name="NSSR119_14">#REF!</definedName>
    <definedName name="NSSR119_15">#REF!</definedName>
    <definedName name="NSSR119_16">#REF!</definedName>
    <definedName name="NSSR119_17">#REF!</definedName>
    <definedName name="NSSR12">!#REF!</definedName>
    <definedName name="NSSR12_1">"#REF!"</definedName>
    <definedName name="NSSR12_12">"$#REF!.#REF!#REF!"</definedName>
    <definedName name="NSSR12_14">#REF!</definedName>
    <definedName name="NSSR12_15">#REF!</definedName>
    <definedName name="NSSR12_16">#REF!</definedName>
    <definedName name="NSSR12_17">#REF!</definedName>
    <definedName name="NSSR120">!#REF!</definedName>
    <definedName name="NSSR120_1">"#REF!"</definedName>
    <definedName name="NSSR120_12">"$#REF!.#REF!#REF!"</definedName>
    <definedName name="NSSR120_14">#REF!</definedName>
    <definedName name="NSSR120_15">#REF!</definedName>
    <definedName name="NSSR120_16">#REF!</definedName>
    <definedName name="NSSR120_17">#REF!</definedName>
    <definedName name="NSSR121">!#REF!</definedName>
    <definedName name="NSSR121_1">"#REF!"</definedName>
    <definedName name="NSSR121_12">"$#REF!.#REF!#REF!"</definedName>
    <definedName name="NSSR121_14">#REF!</definedName>
    <definedName name="NSSR121_15">#REF!</definedName>
    <definedName name="NSSR121_16">#REF!</definedName>
    <definedName name="NSSR121_17">#REF!</definedName>
    <definedName name="NSSR122">!#REF!</definedName>
    <definedName name="NSSR122_1">"#REF!"</definedName>
    <definedName name="NSSR122_12">"$#REF!.#REF!#REF!"</definedName>
    <definedName name="NSSR122_14">#REF!</definedName>
    <definedName name="NSSR122_15">#REF!</definedName>
    <definedName name="NSSR122_16">#REF!</definedName>
    <definedName name="NSSR122_17">#REF!</definedName>
    <definedName name="NSSR123">!#REF!</definedName>
    <definedName name="NSSR123_1">"#REF!"</definedName>
    <definedName name="NSSR123_12">"$#REF!.#REF!#REF!"</definedName>
    <definedName name="NSSR123_14">#REF!</definedName>
    <definedName name="NSSR123_15">#REF!</definedName>
    <definedName name="NSSR123_16">#REF!</definedName>
    <definedName name="NSSR123_17">#REF!</definedName>
    <definedName name="NSSR124">!#REF!</definedName>
    <definedName name="NSSR124_1">"#REF!"</definedName>
    <definedName name="NSSR124_12">"$#REF!.#REF!#REF!"</definedName>
    <definedName name="NSSR124_14">#REF!</definedName>
    <definedName name="NSSR124_15">#REF!</definedName>
    <definedName name="NSSR124_16">#REF!</definedName>
    <definedName name="NSSR124_17">#REF!</definedName>
    <definedName name="NSSR125">!#REF!</definedName>
    <definedName name="NSSR125_1">"#REF!"</definedName>
    <definedName name="NSSR125_12">"$#REF!.#REF!#REF!"</definedName>
    <definedName name="NSSR125_14">#REF!</definedName>
    <definedName name="NSSR125_15">#REF!</definedName>
    <definedName name="NSSR125_16">#REF!</definedName>
    <definedName name="NSSR125_17">#REF!</definedName>
    <definedName name="NSSR126">!#REF!</definedName>
    <definedName name="NSSR126_1">"#REF!"</definedName>
    <definedName name="NSSR126_12">"$#REF!.#REF!#REF!"</definedName>
    <definedName name="NSSR126_14">#REF!</definedName>
    <definedName name="NSSR126_15">#REF!</definedName>
    <definedName name="NSSR126_16">#REF!</definedName>
    <definedName name="NSSR126_17">#REF!</definedName>
    <definedName name="NSSR127">!#REF!</definedName>
    <definedName name="NSSR127_1">"#REF!"</definedName>
    <definedName name="NSSR127_12">"$#REF!.#REF!#REF!"</definedName>
    <definedName name="NSSR127_14">#REF!</definedName>
    <definedName name="NSSR127_15">#REF!</definedName>
    <definedName name="NSSR127_16">#REF!</definedName>
    <definedName name="NSSR127_17">#REF!</definedName>
    <definedName name="NSSR128">!#REF!</definedName>
    <definedName name="NSSR128_1">"#REF!"</definedName>
    <definedName name="NSSR128_12">"$#REF!.#REF!#REF!"</definedName>
    <definedName name="NSSR128_14">#REF!</definedName>
    <definedName name="NSSR128_15">#REF!</definedName>
    <definedName name="NSSR128_16">#REF!</definedName>
    <definedName name="NSSR128_17">#REF!</definedName>
    <definedName name="NSSR129">!#REF!</definedName>
    <definedName name="NSSR129_1">"#REF!"</definedName>
    <definedName name="NSSR129_12">"$#REF!.#REF!#REF!"</definedName>
    <definedName name="NSSR129_14">#REF!</definedName>
    <definedName name="NSSR129_15">#REF!</definedName>
    <definedName name="NSSR129_16">#REF!</definedName>
    <definedName name="NSSR129_17">#REF!</definedName>
    <definedName name="NSSR13">!#REF!</definedName>
    <definedName name="NSSR13_1">"#REF!"</definedName>
    <definedName name="NSSR13_12">"$#REF!.#REF!#REF!"</definedName>
    <definedName name="NSSR13_14">#REF!</definedName>
    <definedName name="NSSR13_15">#REF!</definedName>
    <definedName name="NSSR13_16">#REF!</definedName>
    <definedName name="NSSR13_17">#REF!</definedName>
    <definedName name="NSSR130">!#REF!</definedName>
    <definedName name="NSSR130_1">"#REF!"</definedName>
    <definedName name="NSSR130_12">"$#REF!.#REF!#REF!"</definedName>
    <definedName name="NSSR130_14">#REF!</definedName>
    <definedName name="NSSR130_15">#REF!</definedName>
    <definedName name="NSSR130_16">#REF!</definedName>
    <definedName name="NSSR130_17">#REF!</definedName>
    <definedName name="NSSR131">!#REF!</definedName>
    <definedName name="NSSR131_1">"#REF!"</definedName>
    <definedName name="NSSR131_12">"$#REF!.#REF!#REF!"</definedName>
    <definedName name="NSSR131_14">#REF!</definedName>
    <definedName name="NSSR131_15">#REF!</definedName>
    <definedName name="NSSR131_16">#REF!</definedName>
    <definedName name="NSSR131_17">#REF!</definedName>
    <definedName name="NSSR132">!#REF!</definedName>
    <definedName name="NSSR132_1">"#REF!"</definedName>
    <definedName name="NSSR132_12">"$#REF!.#REF!#REF!"</definedName>
    <definedName name="NSSR132_14">#REF!</definedName>
    <definedName name="NSSR132_15">#REF!</definedName>
    <definedName name="NSSR132_16">#REF!</definedName>
    <definedName name="NSSR132_17">#REF!</definedName>
    <definedName name="NSSR133">!#REF!</definedName>
    <definedName name="NSSR133_1">"#REF!"</definedName>
    <definedName name="NSSR133_12">"$#REF!.#REF!#REF!"</definedName>
    <definedName name="NSSR133_14">#REF!</definedName>
    <definedName name="NSSR133_15">#REF!</definedName>
    <definedName name="NSSR133_16">#REF!</definedName>
    <definedName name="NSSR133_17">#REF!</definedName>
    <definedName name="NSSR134">!#REF!</definedName>
    <definedName name="NSSR134_1">"#REF!"</definedName>
    <definedName name="NSSR134_12">"$#REF!.#REF!#REF!"</definedName>
    <definedName name="NSSR134_14">#REF!</definedName>
    <definedName name="NSSR134_15">#REF!</definedName>
    <definedName name="NSSR134_16">#REF!</definedName>
    <definedName name="NSSR134_17">#REF!</definedName>
    <definedName name="NSSR135">!#REF!</definedName>
    <definedName name="NSSR135_1">"#REF!"</definedName>
    <definedName name="NSSR135_12">"$#REF!.#REF!#REF!"</definedName>
    <definedName name="NSSR135_14">#REF!</definedName>
    <definedName name="NSSR135_15">#REF!</definedName>
    <definedName name="NSSR135_16">#REF!</definedName>
    <definedName name="NSSR135_17">#REF!</definedName>
    <definedName name="NSSR136">!#REF!</definedName>
    <definedName name="NSSR136_1">"#REF!"</definedName>
    <definedName name="NSSR136_12">"$#REF!.#REF!#REF!"</definedName>
    <definedName name="NSSR136_14">#REF!</definedName>
    <definedName name="NSSR136_15">#REF!</definedName>
    <definedName name="NSSR136_16">#REF!</definedName>
    <definedName name="NSSR136_17">#REF!</definedName>
    <definedName name="NSSR137">!#REF!</definedName>
    <definedName name="NSSR137_1">"#REF!"</definedName>
    <definedName name="NSSR137_12">"$#REF!.#REF!#REF!"</definedName>
    <definedName name="NSSR137_14">#REF!</definedName>
    <definedName name="NSSR137_15">#REF!</definedName>
    <definedName name="NSSR137_16">#REF!</definedName>
    <definedName name="NSSR137_17">#REF!</definedName>
    <definedName name="NSSR138">!#REF!</definedName>
    <definedName name="NSSR138_1">"#REF!"</definedName>
    <definedName name="NSSR138_12">"$#REF!.#REF!#REF!"</definedName>
    <definedName name="NSSR138_14">#REF!</definedName>
    <definedName name="NSSR138_15">#REF!</definedName>
    <definedName name="NSSR138_16">#REF!</definedName>
    <definedName name="NSSR138_17">#REF!</definedName>
    <definedName name="NSSR139">!#REF!</definedName>
    <definedName name="NSSR139_1">"#REF!"</definedName>
    <definedName name="NSSR139_12">"$#REF!.#REF!#REF!"</definedName>
    <definedName name="NSSR139_14">#REF!</definedName>
    <definedName name="NSSR139_15">#REF!</definedName>
    <definedName name="NSSR139_16">#REF!</definedName>
    <definedName name="NSSR139_17">#REF!</definedName>
    <definedName name="NSSR14">!#REF!</definedName>
    <definedName name="NSSR14_1">"#REF!"</definedName>
    <definedName name="NSSR14_12">"$#REF!.#REF!#REF!"</definedName>
    <definedName name="NSSR14_14">#REF!</definedName>
    <definedName name="NSSR14_15">#REF!</definedName>
    <definedName name="NSSR14_16">#REF!</definedName>
    <definedName name="NSSR14_17">#REF!</definedName>
    <definedName name="NSSR140">!#REF!</definedName>
    <definedName name="NSSR140_1">"#REF!"</definedName>
    <definedName name="NSSR140_12">"$#REF!.#REF!#REF!"</definedName>
    <definedName name="NSSR140_14">#REF!</definedName>
    <definedName name="NSSR140_15">#REF!</definedName>
    <definedName name="NSSR140_16">#REF!</definedName>
    <definedName name="NSSR140_17">#REF!</definedName>
    <definedName name="NSSR141">!#REF!</definedName>
    <definedName name="NSSR141_1">"#REF!"</definedName>
    <definedName name="NSSR141_12">"$#REF!.#REF!#REF!"</definedName>
    <definedName name="NSSR141_14">#REF!</definedName>
    <definedName name="NSSR141_15">#REF!</definedName>
    <definedName name="NSSR141_16">#REF!</definedName>
    <definedName name="NSSR141_17">#REF!</definedName>
    <definedName name="NSSR142">!#REF!</definedName>
    <definedName name="NSSR142_1">"#REF!"</definedName>
    <definedName name="NSSR142_12">"$#REF!.#REF!#REF!"</definedName>
    <definedName name="NSSR142_14">#REF!</definedName>
    <definedName name="NSSR142_15">#REF!</definedName>
    <definedName name="NSSR142_16">#REF!</definedName>
    <definedName name="NSSR142_17">#REF!</definedName>
    <definedName name="NSSR143">!#REF!</definedName>
    <definedName name="NSSR143_1">"#REF!"</definedName>
    <definedName name="NSSR143_12">"$#REF!.#REF!#REF!"</definedName>
    <definedName name="NSSR143_14">#REF!</definedName>
    <definedName name="NSSR143_15">#REF!</definedName>
    <definedName name="NSSR143_16">#REF!</definedName>
    <definedName name="NSSR143_17">#REF!</definedName>
    <definedName name="NSSR144">!#REF!</definedName>
    <definedName name="NSSR144_1">"#REF!"</definedName>
    <definedName name="NSSR144_12">"$#REF!.#REF!#REF!"</definedName>
    <definedName name="NSSR144_14">#REF!</definedName>
    <definedName name="NSSR144_15">#REF!</definedName>
    <definedName name="NSSR144_16">#REF!</definedName>
    <definedName name="NSSR144_17">#REF!</definedName>
    <definedName name="NSSR145">!#REF!</definedName>
    <definedName name="NSSR145_1">"#REF!"</definedName>
    <definedName name="NSSR145_12">"$#REF!.#REF!#REF!"</definedName>
    <definedName name="NSSR145_14">#REF!</definedName>
    <definedName name="NSSR145_15">#REF!</definedName>
    <definedName name="NSSR145_16">#REF!</definedName>
    <definedName name="NSSR145_17">#REF!</definedName>
    <definedName name="NSSR146">!#REF!</definedName>
    <definedName name="NSSR146_1">"#REF!"</definedName>
    <definedName name="NSSR146_12">"$#REF!.#REF!#REF!"</definedName>
    <definedName name="NSSR146_14">#REF!</definedName>
    <definedName name="NSSR146_15">#REF!</definedName>
    <definedName name="NSSR146_16">#REF!</definedName>
    <definedName name="NSSR146_17">#REF!</definedName>
    <definedName name="NSSR147">!#REF!</definedName>
    <definedName name="NSSR147_1">"#REF!"</definedName>
    <definedName name="NSSR147_12">"$#REF!.#REF!#REF!"</definedName>
    <definedName name="NSSR147_14">#REF!</definedName>
    <definedName name="NSSR147_15">#REF!</definedName>
    <definedName name="NSSR147_16">#REF!</definedName>
    <definedName name="NSSR147_17">#REF!</definedName>
    <definedName name="NSSR148">!#REF!</definedName>
    <definedName name="NSSR148_1">"#REF!"</definedName>
    <definedName name="NSSR148_12">"$#REF!.#REF!#REF!"</definedName>
    <definedName name="NSSR148_14">#REF!</definedName>
    <definedName name="NSSR148_15">#REF!</definedName>
    <definedName name="NSSR148_16">#REF!</definedName>
    <definedName name="NSSR148_17">#REF!</definedName>
    <definedName name="NSSR149">!#REF!</definedName>
    <definedName name="NSSR149_1">"#REF!"</definedName>
    <definedName name="NSSR149_12">"$#REF!.#REF!#REF!"</definedName>
    <definedName name="NSSR149_14">#REF!</definedName>
    <definedName name="NSSR149_15">#REF!</definedName>
    <definedName name="NSSR149_16">#REF!</definedName>
    <definedName name="NSSR149_17">#REF!</definedName>
    <definedName name="NSSR15">!#REF!</definedName>
    <definedName name="NSSR15_1">"#REF!"</definedName>
    <definedName name="NSSR15_12">"$#REF!.#REF!#REF!"</definedName>
    <definedName name="NSSR15_14">#REF!</definedName>
    <definedName name="NSSR15_15">#REF!</definedName>
    <definedName name="NSSR15_16">#REF!</definedName>
    <definedName name="NSSR15_17">#REF!</definedName>
    <definedName name="NSSR150">!#REF!</definedName>
    <definedName name="NSSR150_1">"#REF!"</definedName>
    <definedName name="NSSR150_12">"$#REF!.#REF!#REF!"</definedName>
    <definedName name="NSSR150_14">#REF!</definedName>
    <definedName name="NSSR150_15">#REF!</definedName>
    <definedName name="NSSR150_16">#REF!</definedName>
    <definedName name="NSSR150_17">#REF!</definedName>
    <definedName name="NSSR151">!#REF!</definedName>
    <definedName name="NSSR151_1">"#REF!"</definedName>
    <definedName name="NSSR151_12">"$#REF!.#REF!#REF!"</definedName>
    <definedName name="NSSR151_14">#REF!</definedName>
    <definedName name="NSSR151_15">#REF!</definedName>
    <definedName name="NSSR151_16">#REF!</definedName>
    <definedName name="NSSR151_17">#REF!</definedName>
    <definedName name="NSSR152">!#REF!</definedName>
    <definedName name="NSSR152_1">"#REF!"</definedName>
    <definedName name="NSSR152_12">"$#REF!.#REF!#REF!"</definedName>
    <definedName name="NSSR152_14">#REF!</definedName>
    <definedName name="NSSR152_15">#REF!</definedName>
    <definedName name="NSSR152_16">#REF!</definedName>
    <definedName name="NSSR152_17">#REF!</definedName>
    <definedName name="NSSR153">!#REF!</definedName>
    <definedName name="NSSR153_1">"#REF!"</definedName>
    <definedName name="NSSR153_12">"$#REF!.#REF!#REF!"</definedName>
    <definedName name="NSSR153_14">#REF!</definedName>
    <definedName name="NSSR153_15">#REF!</definedName>
    <definedName name="NSSR153_16">#REF!</definedName>
    <definedName name="NSSR153_17">#REF!</definedName>
    <definedName name="NSSR154">!#REF!</definedName>
    <definedName name="NSSR154_1">"#REF!"</definedName>
    <definedName name="NSSR154_12">"$#REF!.#REF!#REF!"</definedName>
    <definedName name="NSSR154_14">#REF!</definedName>
    <definedName name="NSSR154_15">#REF!</definedName>
    <definedName name="NSSR154_16">#REF!</definedName>
    <definedName name="NSSR154_17">#REF!</definedName>
    <definedName name="NSSR155">!#REF!</definedName>
    <definedName name="NSSR155_1">"#REF!"</definedName>
    <definedName name="NSSR155_12">"$#REF!.#REF!#REF!"</definedName>
    <definedName name="NSSR155_14">#REF!</definedName>
    <definedName name="NSSR155_15">#REF!</definedName>
    <definedName name="NSSR155_16">#REF!</definedName>
    <definedName name="NSSR155_17">#REF!</definedName>
    <definedName name="NSSR156">!#REF!</definedName>
    <definedName name="NSSR156_1">"#REF!"</definedName>
    <definedName name="NSSR156_12">"$#REF!.#REF!#REF!"</definedName>
    <definedName name="NSSR156_14">#REF!</definedName>
    <definedName name="NSSR156_15">#REF!</definedName>
    <definedName name="NSSR156_16">#REF!</definedName>
    <definedName name="NSSR156_17">#REF!</definedName>
    <definedName name="NSSR157">!#REF!</definedName>
    <definedName name="NSSR157_1">"#REF!"</definedName>
    <definedName name="NSSR157_12">"$#REF!.#REF!#REF!"</definedName>
    <definedName name="NSSR157_14">#REF!</definedName>
    <definedName name="NSSR157_15">#REF!</definedName>
    <definedName name="NSSR157_16">#REF!</definedName>
    <definedName name="NSSR157_17">#REF!</definedName>
    <definedName name="NSSR158">!#REF!</definedName>
    <definedName name="NSSR158_1">"#REF!"</definedName>
    <definedName name="NSSR158_12">"$#REF!.#REF!#REF!"</definedName>
    <definedName name="NSSR158_14">#REF!</definedName>
    <definedName name="NSSR158_15">#REF!</definedName>
    <definedName name="NSSR158_16">#REF!</definedName>
    <definedName name="NSSR158_17">#REF!</definedName>
    <definedName name="NSSR159">!#REF!</definedName>
    <definedName name="NSSR159_1">"#REF!"</definedName>
    <definedName name="NSSR159_12">"$#REF!.#REF!#REF!"</definedName>
    <definedName name="NSSR159_14">#REF!</definedName>
    <definedName name="NSSR159_15">#REF!</definedName>
    <definedName name="NSSR159_16">#REF!</definedName>
    <definedName name="NSSR159_17">#REF!</definedName>
    <definedName name="NSSR16">!#REF!</definedName>
    <definedName name="NSSR16_1">"#REF!"</definedName>
    <definedName name="NSSR16_12">"$#REF!.#REF!#REF!"</definedName>
    <definedName name="NSSR16_14">#REF!</definedName>
    <definedName name="NSSR16_15">#REF!</definedName>
    <definedName name="NSSR16_16">#REF!</definedName>
    <definedName name="NSSR16_17">#REF!</definedName>
    <definedName name="NSSR160">!#REF!</definedName>
    <definedName name="NSSR160_1">"#REF!"</definedName>
    <definedName name="NSSR160_12">"$#REF!.#REF!#REF!"</definedName>
    <definedName name="NSSR160_14">#REF!</definedName>
    <definedName name="NSSR160_15">#REF!</definedName>
    <definedName name="NSSR160_16">#REF!</definedName>
    <definedName name="NSSR160_17">#REF!</definedName>
    <definedName name="NSSR161">!#REF!</definedName>
    <definedName name="NSSR161_1">"#REF!"</definedName>
    <definedName name="NSSR161_12">"$#REF!.#REF!#REF!"</definedName>
    <definedName name="NSSR161_14">#REF!</definedName>
    <definedName name="NSSR161_15">#REF!</definedName>
    <definedName name="NSSR161_16">#REF!</definedName>
    <definedName name="NSSR161_17">#REF!</definedName>
    <definedName name="NSSR162">!#REF!</definedName>
    <definedName name="NSSR162_1">"#REF!"</definedName>
    <definedName name="NSSR162_12">"$#REF!.#REF!#REF!"</definedName>
    <definedName name="NSSR162_14">#REF!</definedName>
    <definedName name="NSSR162_15">#REF!</definedName>
    <definedName name="NSSR162_16">#REF!</definedName>
    <definedName name="NSSR162_17">#REF!</definedName>
    <definedName name="NSSR162_9">#REF!</definedName>
    <definedName name="NSSR163">!#REF!</definedName>
    <definedName name="NSSR163_1">"#REF!"</definedName>
    <definedName name="NSSR163_12">"$#REF!.#REF!#REF!"</definedName>
    <definedName name="NSSR163_14">#REF!</definedName>
    <definedName name="NSSR163_15">#REF!</definedName>
    <definedName name="NSSR163_16">#REF!</definedName>
    <definedName name="NSSR163_17">#REF!</definedName>
    <definedName name="NSSR163_9">#REF!</definedName>
    <definedName name="NSSR164">!#REF!</definedName>
    <definedName name="NSSR164_1">"#REF!"</definedName>
    <definedName name="NSSR164_12">"$#REF!.#REF!#REF!"</definedName>
    <definedName name="NSSR164_14">#REF!</definedName>
    <definedName name="NSSR164_15">#REF!</definedName>
    <definedName name="NSSR164_16">#REF!</definedName>
    <definedName name="NSSR164_17">#REF!</definedName>
    <definedName name="NSSR164_9">#REF!</definedName>
    <definedName name="NSSR165">!#REF!</definedName>
    <definedName name="NSSR165_1">"#REF!"</definedName>
    <definedName name="NSSR165_12">"$#REF!.#REF!#REF!"</definedName>
    <definedName name="NSSR165_14">#REF!</definedName>
    <definedName name="NSSR165_15">#REF!</definedName>
    <definedName name="NSSR165_16">#REF!</definedName>
    <definedName name="NSSR165_17">#REF!</definedName>
    <definedName name="NSSR165_9">#REF!</definedName>
    <definedName name="NSSR166">!#REF!</definedName>
    <definedName name="NSSR166_1">"#REF!"</definedName>
    <definedName name="NSSR166_12">"$#REF!.#REF!#REF!"</definedName>
    <definedName name="NSSR166_14">#REF!</definedName>
    <definedName name="NSSR166_15">#REF!</definedName>
    <definedName name="NSSR166_16">#REF!</definedName>
    <definedName name="NSSR166_17">#REF!</definedName>
    <definedName name="NSSR166_9">#REF!</definedName>
    <definedName name="NSSR167">!#REF!</definedName>
    <definedName name="NSSR167_1">"#REF!"</definedName>
    <definedName name="NSSR167_12">"$#REF!.#REF!#REF!"</definedName>
    <definedName name="NSSR167_14">#REF!</definedName>
    <definedName name="NSSR167_15">#REF!</definedName>
    <definedName name="NSSR167_16">#REF!</definedName>
    <definedName name="NSSR167_17">#REF!</definedName>
    <definedName name="NSSR167_9">#REF!</definedName>
    <definedName name="NSSR168">!#REF!</definedName>
    <definedName name="NSSR168_1">"#REF!"</definedName>
    <definedName name="NSSR168_12">"$#REF!.#REF!#REF!"</definedName>
    <definedName name="NSSR168_14">#REF!</definedName>
    <definedName name="NSSR168_15">#REF!</definedName>
    <definedName name="NSSR168_16">#REF!</definedName>
    <definedName name="NSSR168_17">#REF!</definedName>
    <definedName name="NSSR168_9">#REF!</definedName>
    <definedName name="NSSR169">!#REF!</definedName>
    <definedName name="NSSR169_1">"#REF!"</definedName>
    <definedName name="NSSR169_12">"$#REF!.#REF!#REF!"</definedName>
    <definedName name="NSSR169_14">#REF!</definedName>
    <definedName name="NSSR169_15">#REF!</definedName>
    <definedName name="NSSR169_16">#REF!</definedName>
    <definedName name="NSSR169_17">#REF!</definedName>
    <definedName name="NSSR17">!#REF!</definedName>
    <definedName name="NSSR17_1">"#REF!"</definedName>
    <definedName name="NSSR17_12">"$#REF!.#REF!#REF!"</definedName>
    <definedName name="NSSR17_14">#REF!</definedName>
    <definedName name="NSSR17_15">#REF!</definedName>
    <definedName name="NSSR17_16">#REF!</definedName>
    <definedName name="NSSR17_17">#REF!</definedName>
    <definedName name="NSSR170">!#REF!</definedName>
    <definedName name="NSSR170_1">"#REF!"</definedName>
    <definedName name="NSSR170_12">"$#REF!.#REF!#REF!"</definedName>
    <definedName name="NSSR170_14">#REF!</definedName>
    <definedName name="NSSR170_15">#REF!</definedName>
    <definedName name="NSSR170_16">#REF!</definedName>
    <definedName name="NSSR170_17">#REF!</definedName>
    <definedName name="NSSR171">!#REF!</definedName>
    <definedName name="NSSR171_1">"#REF!"</definedName>
    <definedName name="NSSR171_12">"$#REF!.#REF!#REF!"</definedName>
    <definedName name="NSSR171_14">#REF!</definedName>
    <definedName name="NSSR171_15">#REF!</definedName>
    <definedName name="NSSR171_16">#REF!</definedName>
    <definedName name="NSSR171_17">#REF!</definedName>
    <definedName name="NSSR172">!#REF!</definedName>
    <definedName name="NSSR172_1">"#REF!"</definedName>
    <definedName name="NSSR172_12">"$#REF!.#REF!#REF!"</definedName>
    <definedName name="NSSR172_14">#REF!</definedName>
    <definedName name="NSSR172_15">#REF!</definedName>
    <definedName name="NSSR172_16">#REF!</definedName>
    <definedName name="NSSR172_17">#REF!</definedName>
    <definedName name="NSSR173">!#REF!</definedName>
    <definedName name="NSSR173_1">"#REF!"</definedName>
    <definedName name="NSSR173_12">"$#REF!.#REF!#REF!"</definedName>
    <definedName name="NSSR173_14">#REF!</definedName>
    <definedName name="NSSR173_15">#REF!</definedName>
    <definedName name="NSSR173_16">#REF!</definedName>
    <definedName name="NSSR173_17">#REF!</definedName>
    <definedName name="NSSR174">!#REF!</definedName>
    <definedName name="NSSR174_1">"#REF!"</definedName>
    <definedName name="NSSR174_12">"$#REF!.#REF!#REF!"</definedName>
    <definedName name="NSSR174_14">#REF!</definedName>
    <definedName name="NSSR174_15">#REF!</definedName>
    <definedName name="NSSR174_16">#REF!</definedName>
    <definedName name="NSSR174_17">#REF!</definedName>
    <definedName name="NSSR18">!#REF!</definedName>
    <definedName name="NSSR18_1">"#REF!"</definedName>
    <definedName name="NSSR18_12">"$#REF!.#REF!#REF!"</definedName>
    <definedName name="NSSR18_14">#REF!</definedName>
    <definedName name="NSSR18_15">#REF!</definedName>
    <definedName name="NSSR18_16">#REF!</definedName>
    <definedName name="NSSR18_17">#REF!</definedName>
    <definedName name="NSSR19">!#REF!</definedName>
    <definedName name="NSSR19_1">"#REF!"</definedName>
    <definedName name="NSSR19_12">"$#REF!.#REF!#REF!"</definedName>
    <definedName name="NSSR19_14">#REF!</definedName>
    <definedName name="NSSR19_15">#REF!</definedName>
    <definedName name="NSSR19_16">#REF!</definedName>
    <definedName name="NSSR19_17">#REF!</definedName>
    <definedName name="NSSR2">!#REF!</definedName>
    <definedName name="NSSR2_1">"#REF!"</definedName>
    <definedName name="NSSR2_12">"$#REF!.#REF!#REF!"</definedName>
    <definedName name="NSSR2_14">#REF!</definedName>
    <definedName name="NSSR2_15">#REF!</definedName>
    <definedName name="NSSR2_16">#REF!</definedName>
    <definedName name="NSSR2_17">#REF!</definedName>
    <definedName name="NSSR20">!#REF!</definedName>
    <definedName name="NSSR20_1">"#REF!"</definedName>
    <definedName name="NSSR20_12">"$#REF!.#REF!#REF!"</definedName>
    <definedName name="NSSR20_14">#REF!</definedName>
    <definedName name="NSSR20_15">#REF!</definedName>
    <definedName name="NSSR20_16">#REF!</definedName>
    <definedName name="NSSR20_17">#REF!</definedName>
    <definedName name="NSSR21">!#REF!</definedName>
    <definedName name="NSSR21_1">"#REF!"</definedName>
    <definedName name="NSSR21_12">"$#REF!.#REF!#REF!"</definedName>
    <definedName name="NSSR21_14">#REF!</definedName>
    <definedName name="NSSR21_15">#REF!</definedName>
    <definedName name="NSSR21_16">#REF!</definedName>
    <definedName name="NSSR21_17">#REF!</definedName>
    <definedName name="NSSR22">!#REF!</definedName>
    <definedName name="NSSR22_1">"#REF!"</definedName>
    <definedName name="NSSR22_12">"$#REF!.#REF!#REF!"</definedName>
    <definedName name="NSSR22_14">#REF!</definedName>
    <definedName name="NSSR22_15">#REF!</definedName>
    <definedName name="NSSR22_16">#REF!</definedName>
    <definedName name="NSSR22_17">#REF!</definedName>
    <definedName name="NSSR23">!#REF!</definedName>
    <definedName name="NSSR23_1">"#REF!"</definedName>
    <definedName name="NSSR23_12">"$#REF!.#REF!#REF!"</definedName>
    <definedName name="NSSR23_14">#REF!</definedName>
    <definedName name="NSSR23_15">#REF!</definedName>
    <definedName name="NSSR23_16">#REF!</definedName>
    <definedName name="NSSR23_17">#REF!</definedName>
    <definedName name="NSSR24">!#REF!</definedName>
    <definedName name="NSSR24_1">"#REF!"</definedName>
    <definedName name="NSSR24_12">"$#REF!.#REF!#REF!"</definedName>
    <definedName name="NSSR24_14">#REF!</definedName>
    <definedName name="NSSR24_15">#REF!</definedName>
    <definedName name="NSSR24_16">#REF!</definedName>
    <definedName name="NSSR24_17">#REF!</definedName>
    <definedName name="NSSR25">!#REF!</definedName>
    <definedName name="NSSR25_1">"#REF!"</definedName>
    <definedName name="NSSR25_12">"$#REF!.#REF!#REF!"</definedName>
    <definedName name="NSSR25_14">#REF!</definedName>
    <definedName name="NSSR25_15">#REF!</definedName>
    <definedName name="NSSR25_16">#REF!</definedName>
    <definedName name="NSSR25_17">#REF!</definedName>
    <definedName name="NSSR26">!#REF!</definedName>
    <definedName name="NSSR26_1">"#REF!"</definedName>
    <definedName name="NSSR26_12">"$#REF!.#REF!#REF!"</definedName>
    <definedName name="NSSR26_14">#REF!</definedName>
    <definedName name="NSSR26_15">#REF!</definedName>
    <definedName name="NSSR26_16">#REF!</definedName>
    <definedName name="NSSR26_17">#REF!</definedName>
    <definedName name="NSSR27">!#REF!</definedName>
    <definedName name="NSSR27_1">"#REF!"</definedName>
    <definedName name="NSSR27_12">"$#REF!.#REF!#REF!"</definedName>
    <definedName name="NSSR27_14">#REF!</definedName>
    <definedName name="NSSR27_15">#REF!</definedName>
    <definedName name="NSSR27_16">#REF!</definedName>
    <definedName name="NSSR27_17">#REF!</definedName>
    <definedName name="NSSR28">!#REF!</definedName>
    <definedName name="NSSR28_1">"#REF!"</definedName>
    <definedName name="NSSR28_12">"$#REF!.#REF!#REF!"</definedName>
    <definedName name="NSSR28_14">#REF!</definedName>
    <definedName name="NSSR28_15">#REF!</definedName>
    <definedName name="NSSR28_16">#REF!</definedName>
    <definedName name="NSSR28_17">#REF!</definedName>
    <definedName name="NSSR29">!#REF!</definedName>
    <definedName name="NSSR29_1">"#REF!"</definedName>
    <definedName name="NSSR29_12">"$#REF!.#REF!#REF!"</definedName>
    <definedName name="NSSR29_14">#REF!</definedName>
    <definedName name="NSSR29_15">#REF!</definedName>
    <definedName name="NSSR29_16">#REF!</definedName>
    <definedName name="NSSR29_17">#REF!</definedName>
    <definedName name="NSSR3">!#REF!</definedName>
    <definedName name="NSSR3_1">"#REF!"</definedName>
    <definedName name="NSSR3_12">"$#REF!.#REF!#REF!"</definedName>
    <definedName name="NSSR3_14">#REF!</definedName>
    <definedName name="NSSR3_15">#REF!</definedName>
    <definedName name="NSSR3_16">#REF!</definedName>
    <definedName name="NSSR3_17">#REF!</definedName>
    <definedName name="NSSR30">!#REF!</definedName>
    <definedName name="NSSR30_1">"#REF!"</definedName>
    <definedName name="NSSR30_12">"$#REF!.#REF!#REF!"</definedName>
    <definedName name="NSSR30_14">#REF!</definedName>
    <definedName name="NSSR30_15">#REF!</definedName>
    <definedName name="NSSR30_16">#REF!</definedName>
    <definedName name="NSSR30_17">#REF!</definedName>
    <definedName name="NSSR31">!#REF!</definedName>
    <definedName name="NSSR31_1">"#REF!"</definedName>
    <definedName name="NSSR31_12">"$#REF!.#REF!#REF!"</definedName>
    <definedName name="NSSR31_14">#REF!</definedName>
    <definedName name="NSSR31_15">#REF!</definedName>
    <definedName name="NSSR31_16">#REF!</definedName>
    <definedName name="NSSR31_17">#REF!</definedName>
    <definedName name="NSSR32">!#REF!</definedName>
    <definedName name="NSSR32_1">"#REF!"</definedName>
    <definedName name="NSSR32_12">"$#REF!.#REF!#REF!"</definedName>
    <definedName name="NSSR32_14">#REF!</definedName>
    <definedName name="NSSR32_15">#REF!</definedName>
    <definedName name="NSSR32_16">#REF!</definedName>
    <definedName name="NSSR32_17">#REF!</definedName>
    <definedName name="NSSR33">!#REF!</definedName>
    <definedName name="NSSR33_1">"#REF!"</definedName>
    <definedName name="NSSR33_12">"$#REF!.#REF!#REF!"</definedName>
    <definedName name="NSSR33_14">#REF!</definedName>
    <definedName name="NSSR33_15">#REF!</definedName>
    <definedName name="NSSR33_16">#REF!</definedName>
    <definedName name="NSSR33_17">#REF!</definedName>
    <definedName name="NSSR34">!#REF!</definedName>
    <definedName name="NSSR34_1">"#REF!"</definedName>
    <definedName name="NSSR34_12">"$#REF!.#REF!#REF!"</definedName>
    <definedName name="NSSR34_14">#REF!</definedName>
    <definedName name="NSSR34_15">#REF!</definedName>
    <definedName name="NSSR34_16">#REF!</definedName>
    <definedName name="NSSR34_17">#REF!</definedName>
    <definedName name="NSSR35">!#REF!</definedName>
    <definedName name="NSSR35_1">"#REF!"</definedName>
    <definedName name="NSSR35_12">"$#REF!.#REF!#REF!"</definedName>
    <definedName name="NSSR35_14">#REF!</definedName>
    <definedName name="NSSR35_15">#REF!</definedName>
    <definedName name="NSSR35_16">#REF!</definedName>
    <definedName name="NSSR35_17">#REF!</definedName>
    <definedName name="NSSR36">!#REF!</definedName>
    <definedName name="NSSR36_1">"#REF!"</definedName>
    <definedName name="NSSR36_12">"$#REF!.#REF!#REF!"</definedName>
    <definedName name="NSSR36_14">#REF!</definedName>
    <definedName name="NSSR36_15">#REF!</definedName>
    <definedName name="NSSR36_16">#REF!</definedName>
    <definedName name="NSSR36_17">#REF!</definedName>
    <definedName name="NSSR37">!#REF!</definedName>
    <definedName name="NSSR37_1">"#REF!"</definedName>
    <definedName name="NSSR37_12">"$#REF!.#REF!#REF!"</definedName>
    <definedName name="NSSR37_14">#REF!</definedName>
    <definedName name="NSSR37_15">#REF!</definedName>
    <definedName name="NSSR37_16">#REF!</definedName>
    <definedName name="NSSR37_17">#REF!</definedName>
    <definedName name="NSSR38">!#REF!</definedName>
    <definedName name="NSSR38_1">"#REF!"</definedName>
    <definedName name="NSSR38_12">"$#REF!.#REF!#REF!"</definedName>
    <definedName name="NSSR38_14">#REF!</definedName>
    <definedName name="NSSR38_15">#REF!</definedName>
    <definedName name="NSSR38_16">#REF!</definedName>
    <definedName name="NSSR38_17">#REF!</definedName>
    <definedName name="NSSR39">!#REF!</definedName>
    <definedName name="NSSR39_1">"#REF!"</definedName>
    <definedName name="NSSR39_12">"$#REF!.#REF!#REF!"</definedName>
    <definedName name="NSSR39_14">#REF!</definedName>
    <definedName name="NSSR39_15">#REF!</definedName>
    <definedName name="NSSR39_16">#REF!</definedName>
    <definedName name="NSSR39_17">#REF!</definedName>
    <definedName name="NSSR4">!#REF!</definedName>
    <definedName name="NSSR4_1">"#REF!"</definedName>
    <definedName name="NSSR4_12">"$#REF!.#REF!#REF!"</definedName>
    <definedName name="NSSR4_14">#REF!</definedName>
    <definedName name="NSSR4_15">#REF!</definedName>
    <definedName name="NSSR4_16">#REF!</definedName>
    <definedName name="NSSR4_17">#REF!</definedName>
    <definedName name="NSSR40">!#REF!</definedName>
    <definedName name="NSSR40_1">"#REF!"</definedName>
    <definedName name="NSSR40_12">"$#REF!.#REF!#REF!"</definedName>
    <definedName name="NSSR40_14">#REF!</definedName>
    <definedName name="NSSR40_15">#REF!</definedName>
    <definedName name="NSSR40_16">#REF!</definedName>
    <definedName name="NSSR40_17">#REF!</definedName>
    <definedName name="NSSR41">!#REF!</definedName>
    <definedName name="NSSR41_1">"#REF!"</definedName>
    <definedName name="NSSR41_12">"$#REF!.#REF!#REF!"</definedName>
    <definedName name="NSSR41_14">#REF!</definedName>
    <definedName name="NSSR41_15">#REF!</definedName>
    <definedName name="NSSR41_16">#REF!</definedName>
    <definedName name="NSSR41_17">#REF!</definedName>
    <definedName name="NSSR42">!#REF!</definedName>
    <definedName name="NSSR42_1">"#REF!"</definedName>
    <definedName name="NSSR42_12">"$#REF!.#REF!#REF!"</definedName>
    <definedName name="NSSR42_14">#REF!</definedName>
    <definedName name="NSSR42_15">#REF!</definedName>
    <definedName name="NSSR42_16">#REF!</definedName>
    <definedName name="NSSR42_17">#REF!</definedName>
    <definedName name="NSSR43">!#REF!</definedName>
    <definedName name="NSSR43_1">"#REF!"</definedName>
    <definedName name="NSSR43_12">"$#REF!.#REF!#REF!"</definedName>
    <definedName name="NSSR43_14">#REF!</definedName>
    <definedName name="NSSR43_15">#REF!</definedName>
    <definedName name="NSSR43_16">#REF!</definedName>
    <definedName name="NSSR43_17">#REF!</definedName>
    <definedName name="NSSR44">!#REF!</definedName>
    <definedName name="NSSR44_1">"#REF!"</definedName>
    <definedName name="NSSR44_12">"$#REF!.#REF!#REF!"</definedName>
    <definedName name="NSSR44_14">#REF!</definedName>
    <definedName name="NSSR44_15">#REF!</definedName>
    <definedName name="NSSR44_16">#REF!</definedName>
    <definedName name="NSSR44_17">#REF!</definedName>
    <definedName name="NSSR45">!#REF!</definedName>
    <definedName name="NSSR45_1">"#REF!"</definedName>
    <definedName name="NSSR45_12">"$#REF!.#REF!#REF!"</definedName>
    <definedName name="NSSR45_14">#REF!</definedName>
    <definedName name="NSSR45_15">#REF!</definedName>
    <definedName name="NSSR45_16">#REF!</definedName>
    <definedName name="NSSR45_17">#REF!</definedName>
    <definedName name="NSSR46">!#REF!</definedName>
    <definedName name="NSSR46_1">"#REF!"</definedName>
    <definedName name="NSSR46_12">"$#REF!.#REF!#REF!"</definedName>
    <definedName name="NSSR46_14">#REF!</definedName>
    <definedName name="NSSR46_15">#REF!</definedName>
    <definedName name="NSSR46_16">#REF!</definedName>
    <definedName name="NSSR46_17">#REF!</definedName>
    <definedName name="NSSR47">!#REF!</definedName>
    <definedName name="NSSR47_1">"#REF!"</definedName>
    <definedName name="NSSR47_12">"$#REF!.#REF!#REF!"</definedName>
    <definedName name="NSSR47_14">#REF!</definedName>
    <definedName name="NSSR47_15">#REF!</definedName>
    <definedName name="NSSR47_16">#REF!</definedName>
    <definedName name="NSSR47_17">#REF!</definedName>
    <definedName name="NSSR48">!#REF!</definedName>
    <definedName name="NSSR48_1">"#REF!"</definedName>
    <definedName name="NSSR48_12">"$#REF!.#REF!#REF!"</definedName>
    <definedName name="NSSR48_14">#REF!</definedName>
    <definedName name="NSSR48_15">#REF!</definedName>
    <definedName name="NSSR48_16">#REF!</definedName>
    <definedName name="NSSR48_17">#REF!</definedName>
    <definedName name="NSSR49">!#REF!</definedName>
    <definedName name="NSSR49_1">"#REF!"</definedName>
    <definedName name="NSSR49_12">"$#REF!.#REF!#REF!"</definedName>
    <definedName name="NSSR49_14">#REF!</definedName>
    <definedName name="NSSR49_15">#REF!</definedName>
    <definedName name="NSSR49_16">#REF!</definedName>
    <definedName name="NSSR49_17">#REF!</definedName>
    <definedName name="NSSR5">!#REF!</definedName>
    <definedName name="NSSR5_1">"#REF!"</definedName>
    <definedName name="NSSR5_12">"$#REF!.#REF!#REF!"</definedName>
    <definedName name="NSSR5_14">#REF!</definedName>
    <definedName name="NSSR5_15">#REF!</definedName>
    <definedName name="NSSR5_16">#REF!</definedName>
    <definedName name="NSSR5_17">#REF!</definedName>
    <definedName name="NSSR50">!#REF!</definedName>
    <definedName name="NSSR50_1">"#REF!"</definedName>
    <definedName name="NSSR50_12">"$#REF!.#REF!#REF!"</definedName>
    <definedName name="NSSR50_14">#REF!</definedName>
    <definedName name="NSSR50_15">#REF!</definedName>
    <definedName name="NSSR50_16">#REF!</definedName>
    <definedName name="NSSR50_17">#REF!</definedName>
    <definedName name="NSSR51">!#REF!</definedName>
    <definedName name="NSSR51_1">"#REF!"</definedName>
    <definedName name="NSSR51_12">"$#REF!.#REF!#REF!"</definedName>
    <definedName name="NSSR51_14">#REF!</definedName>
    <definedName name="NSSR51_15">#REF!</definedName>
    <definedName name="NSSR51_16">#REF!</definedName>
    <definedName name="NSSR51_17">#REF!</definedName>
    <definedName name="NSSR52">!#REF!</definedName>
    <definedName name="NSSR52_1">"#REF!"</definedName>
    <definedName name="NSSR52_12">"$#REF!.#REF!#REF!"</definedName>
    <definedName name="NSSR52_14">#REF!</definedName>
    <definedName name="NSSR52_15">#REF!</definedName>
    <definedName name="NSSR52_16">#REF!</definedName>
    <definedName name="NSSR52_17">#REF!</definedName>
    <definedName name="NSSR53">!#REF!</definedName>
    <definedName name="NSSR53_1">"#REF!"</definedName>
    <definedName name="NSSR53_12">"$#REF!.#REF!#REF!"</definedName>
    <definedName name="NSSR53_14">#REF!</definedName>
    <definedName name="NSSR53_15">#REF!</definedName>
    <definedName name="NSSR53_16">#REF!</definedName>
    <definedName name="NSSR53_17">#REF!</definedName>
    <definedName name="NSSR54">!#REF!</definedName>
    <definedName name="NSSR54_1">"#REF!"</definedName>
    <definedName name="NSSR54_12">"$#REF!.#REF!#REF!"</definedName>
    <definedName name="NSSR54_14">#REF!</definedName>
    <definedName name="NSSR54_15">#REF!</definedName>
    <definedName name="NSSR54_16">#REF!</definedName>
    <definedName name="NSSR54_17">#REF!</definedName>
    <definedName name="NSSR55">!#REF!</definedName>
    <definedName name="NSSR55_1">"#REF!"</definedName>
    <definedName name="NSSR55_12">"$#REF!.#REF!#REF!"</definedName>
    <definedName name="NSSR55_14">#REF!</definedName>
    <definedName name="NSSR55_15">#REF!</definedName>
    <definedName name="NSSR55_16">#REF!</definedName>
    <definedName name="NSSR55_17">#REF!</definedName>
    <definedName name="NSSR56">!#REF!</definedName>
    <definedName name="NSSR56_1">"#REF!"</definedName>
    <definedName name="NSSR56_12">"$#REF!.#REF!#REF!"</definedName>
    <definedName name="NSSR56_14">#REF!</definedName>
    <definedName name="NSSR56_15">#REF!</definedName>
    <definedName name="NSSR56_16">#REF!</definedName>
    <definedName name="NSSR56_17">#REF!</definedName>
    <definedName name="NSSR57">!#REF!</definedName>
    <definedName name="NSSR57_1">"#REF!"</definedName>
    <definedName name="NSSR57_12">"$#REF!.#REF!#REF!"</definedName>
    <definedName name="NSSR57_14">#REF!</definedName>
    <definedName name="NSSR57_15">#REF!</definedName>
    <definedName name="NSSR57_16">#REF!</definedName>
    <definedName name="NSSR57_17">#REF!</definedName>
    <definedName name="NSSR58">!#REF!</definedName>
    <definedName name="NSSR58_1">"#REF!"</definedName>
    <definedName name="NSSR58_12">"$#REF!.#REF!#REF!"</definedName>
    <definedName name="NSSR58_14">#REF!</definedName>
    <definedName name="NSSR58_15">#REF!</definedName>
    <definedName name="NSSR58_16">#REF!</definedName>
    <definedName name="NSSR58_17">#REF!</definedName>
    <definedName name="NSSR59">!#REF!</definedName>
    <definedName name="NSSR59_1">"#REF!"</definedName>
    <definedName name="NSSR59_12">"$#REF!.#REF!#REF!"</definedName>
    <definedName name="NSSR59_14">#REF!</definedName>
    <definedName name="NSSR59_15">#REF!</definedName>
    <definedName name="NSSR59_16">#REF!</definedName>
    <definedName name="NSSR59_17">#REF!</definedName>
    <definedName name="NSSR6">!#REF!</definedName>
    <definedName name="NSSR6_1">"#REF!"</definedName>
    <definedName name="NSSR6_12">"$#REF!.#REF!#REF!"</definedName>
    <definedName name="NSSR6_14">#REF!</definedName>
    <definedName name="NSSR6_15">#REF!</definedName>
    <definedName name="NSSR6_16">#REF!</definedName>
    <definedName name="NSSR6_17">#REF!</definedName>
    <definedName name="NSSR60">!#REF!</definedName>
    <definedName name="NSSR60_1">"#REF!"</definedName>
    <definedName name="NSSR60_12">"$#REF!.#REF!#REF!"</definedName>
    <definedName name="NSSR60_14">#REF!</definedName>
    <definedName name="NSSR60_15">#REF!</definedName>
    <definedName name="NSSR60_16">#REF!</definedName>
    <definedName name="NSSR60_17">#REF!</definedName>
    <definedName name="NSSR61">!#REF!</definedName>
    <definedName name="NSSR61_1">"#REF!"</definedName>
    <definedName name="NSSR61_12">"$#REF!.#REF!#REF!"</definedName>
    <definedName name="NSSR61_14">#REF!</definedName>
    <definedName name="NSSR61_15">#REF!</definedName>
    <definedName name="NSSR61_16">#REF!</definedName>
    <definedName name="NSSR61_17">#REF!</definedName>
    <definedName name="NSSR62">!#REF!</definedName>
    <definedName name="NSSR62_1">"#REF!"</definedName>
    <definedName name="NSSR62_12">"$#REF!.#REF!#REF!"</definedName>
    <definedName name="NSSR62_14">#REF!</definedName>
    <definedName name="NSSR62_15">#REF!</definedName>
    <definedName name="NSSR62_16">#REF!</definedName>
    <definedName name="NSSR62_17">#REF!</definedName>
    <definedName name="NSSR63">!#REF!</definedName>
    <definedName name="NSSR63_1">"#REF!"</definedName>
    <definedName name="NSSR63_12">"$#REF!.#REF!#REF!"</definedName>
    <definedName name="NSSR63_14">#REF!</definedName>
    <definedName name="NSSR63_15">#REF!</definedName>
    <definedName name="NSSR63_16">#REF!</definedName>
    <definedName name="NSSR63_17">#REF!</definedName>
    <definedName name="NSSR64">!#REF!</definedName>
    <definedName name="NSSR64_1">"#REF!"</definedName>
    <definedName name="NSSR64_12">"$#REF!.#REF!#REF!"</definedName>
    <definedName name="NSSR64_14">#REF!</definedName>
    <definedName name="NSSR64_15">#REF!</definedName>
    <definedName name="NSSR64_16">#REF!</definedName>
    <definedName name="NSSR64_17">#REF!</definedName>
    <definedName name="NSSR65">!#REF!</definedName>
    <definedName name="NSSR65_1">"#REF!"</definedName>
    <definedName name="NSSR65_12">"$#REF!.#REF!#REF!"</definedName>
    <definedName name="NSSR65_14">#REF!</definedName>
    <definedName name="NSSR65_15">#REF!</definedName>
    <definedName name="NSSR65_16">#REF!</definedName>
    <definedName name="NSSR65_17">#REF!</definedName>
    <definedName name="NSSR66">!#REF!</definedName>
    <definedName name="NSSR66_1">"#REF!"</definedName>
    <definedName name="NSSR66_12">"$#REF!.#REF!#REF!"</definedName>
    <definedName name="NSSR66_14">#REF!</definedName>
    <definedName name="NSSR66_15">#REF!</definedName>
    <definedName name="NSSR66_16">#REF!</definedName>
    <definedName name="NSSR66_17">#REF!</definedName>
    <definedName name="NSSR67">!#REF!</definedName>
    <definedName name="NSSR67_1">"#REF!"</definedName>
    <definedName name="NSSR67_12">"$#REF!.#REF!#REF!"</definedName>
    <definedName name="NSSR67_14">#REF!</definedName>
    <definedName name="NSSR67_15">#REF!</definedName>
    <definedName name="NSSR67_16">#REF!</definedName>
    <definedName name="NSSR67_17">#REF!</definedName>
    <definedName name="NSSR68">!#REF!</definedName>
    <definedName name="NSSR68_1">"#REF!"</definedName>
    <definedName name="NSSR68_12">"$#REF!.#REF!#REF!"</definedName>
    <definedName name="NSSR68_14">#REF!</definedName>
    <definedName name="NSSR68_15">#REF!</definedName>
    <definedName name="NSSR68_16">#REF!</definedName>
    <definedName name="NSSR68_17">#REF!</definedName>
    <definedName name="NSSR69">!#REF!</definedName>
    <definedName name="NSSR69_1">"#REF!"</definedName>
    <definedName name="NSSR69_12">"$#REF!.#REF!#REF!"</definedName>
    <definedName name="NSSR69_14">#REF!</definedName>
    <definedName name="NSSR69_15">#REF!</definedName>
    <definedName name="NSSR69_16">#REF!</definedName>
    <definedName name="NSSR69_17">#REF!</definedName>
    <definedName name="NSSR7">!#REF!</definedName>
    <definedName name="NSSR7_1">"#REF!"</definedName>
    <definedName name="NSSR7_12">"$#REF!.#REF!#REF!"</definedName>
    <definedName name="NSSR7_14">#REF!</definedName>
    <definedName name="NSSR7_15">#REF!</definedName>
    <definedName name="NSSR7_16">#REF!</definedName>
    <definedName name="NSSR7_17">#REF!</definedName>
    <definedName name="NSSR70">!#REF!</definedName>
    <definedName name="NSSR70_1">"#REF!"</definedName>
    <definedName name="NSSR70_12">"$#REF!.#REF!#REF!"</definedName>
    <definedName name="NSSR70_14">#REF!</definedName>
    <definedName name="NSSR70_15">#REF!</definedName>
    <definedName name="NSSR70_16">#REF!</definedName>
    <definedName name="NSSR70_17">#REF!</definedName>
    <definedName name="NSSR71">!#REF!</definedName>
    <definedName name="NSSR71_1">"#REF!"</definedName>
    <definedName name="NSSR71_12">"$#REF!.#REF!#REF!"</definedName>
    <definedName name="NSSR71_14">#REF!</definedName>
    <definedName name="NSSR71_15">#REF!</definedName>
    <definedName name="NSSR71_16">#REF!</definedName>
    <definedName name="NSSR71_17">#REF!</definedName>
    <definedName name="NSSR72">!#REF!</definedName>
    <definedName name="NSSR72_1">"#REF!"</definedName>
    <definedName name="NSSR72_12">"$#REF!.#REF!#REF!"</definedName>
    <definedName name="NSSR72_14">#REF!</definedName>
    <definedName name="NSSR72_15">#REF!</definedName>
    <definedName name="NSSR72_16">#REF!</definedName>
    <definedName name="NSSR72_17">#REF!</definedName>
    <definedName name="NSSR73">!#REF!</definedName>
    <definedName name="NSSR73_1">"#REF!"</definedName>
    <definedName name="NSSR73_12">"$#REF!.#REF!#REF!"</definedName>
    <definedName name="NSSR73_14">#REF!</definedName>
    <definedName name="NSSR73_15">#REF!</definedName>
    <definedName name="NSSR73_16">#REF!</definedName>
    <definedName name="NSSR73_17">#REF!</definedName>
    <definedName name="NSSR74">!#REF!</definedName>
    <definedName name="NSSR74_1">"#REF!"</definedName>
    <definedName name="NSSR74_12">"$#REF!.#REF!#REF!"</definedName>
    <definedName name="NSSR74_14">#REF!</definedName>
    <definedName name="NSSR74_15">#REF!</definedName>
    <definedName name="NSSR74_16">#REF!</definedName>
    <definedName name="NSSR74_17">#REF!</definedName>
    <definedName name="NSSR75">!#REF!</definedName>
    <definedName name="NSSR75_1">"#REF!"</definedName>
    <definedName name="NSSR75_12">"$#REF!.#REF!#REF!"</definedName>
    <definedName name="NSSR75_14">#REF!</definedName>
    <definedName name="NSSR75_15">#REF!</definedName>
    <definedName name="NSSR75_16">#REF!</definedName>
    <definedName name="NSSR75_17">#REF!</definedName>
    <definedName name="NSSR76">!#REF!</definedName>
    <definedName name="NSSR76_1">"#REF!"</definedName>
    <definedName name="NSSR76_12">"$#REF!.#REF!#REF!"</definedName>
    <definedName name="NSSR76_14">#REF!</definedName>
    <definedName name="NSSR76_15">#REF!</definedName>
    <definedName name="NSSR76_16">#REF!</definedName>
    <definedName name="NSSR76_17">#REF!</definedName>
    <definedName name="NSSR77">!#REF!</definedName>
    <definedName name="NSSR77_1">"#REF!"</definedName>
    <definedName name="NSSR77_12">"$#REF!.#REF!#REF!"</definedName>
    <definedName name="NSSR77_14">#REF!</definedName>
    <definedName name="NSSR77_15">#REF!</definedName>
    <definedName name="NSSR77_16">#REF!</definedName>
    <definedName name="NSSR77_17">#REF!</definedName>
    <definedName name="NSSR78">!#REF!</definedName>
    <definedName name="NSSR78_1">"#REF!"</definedName>
    <definedName name="NSSR78_12">"$#REF!.#REF!#REF!"</definedName>
    <definedName name="NSSR78_14">#REF!</definedName>
    <definedName name="NSSR78_15">#REF!</definedName>
    <definedName name="NSSR78_16">#REF!</definedName>
    <definedName name="NSSR78_17">#REF!</definedName>
    <definedName name="NSSR79">!#REF!</definedName>
    <definedName name="NSSR79_1">"#REF!"</definedName>
    <definedName name="NSSR79_12">"$#REF!.#REF!#REF!"</definedName>
    <definedName name="NSSR79_14">#REF!</definedName>
    <definedName name="NSSR79_15">#REF!</definedName>
    <definedName name="NSSR79_16">#REF!</definedName>
    <definedName name="NSSR79_17">#REF!</definedName>
    <definedName name="NSSR8">!#REF!</definedName>
    <definedName name="NSSR8_1">"#REF!"</definedName>
    <definedName name="NSSR8_12">"$#REF!.#REF!#REF!"</definedName>
    <definedName name="NSSR8_14">#REF!</definedName>
    <definedName name="NSSR8_15">#REF!</definedName>
    <definedName name="NSSR8_16">#REF!</definedName>
    <definedName name="NSSR8_17">#REF!</definedName>
    <definedName name="NSSR80">!#REF!</definedName>
    <definedName name="NSSR80_1">"#REF!"</definedName>
    <definedName name="NSSR80_12">"$#REF!.#REF!#REF!"</definedName>
    <definedName name="NSSR80_14">#REF!</definedName>
    <definedName name="NSSR80_15">#REF!</definedName>
    <definedName name="NSSR80_16">#REF!</definedName>
    <definedName name="NSSR80_17">#REF!</definedName>
    <definedName name="NSSR81">!#REF!</definedName>
    <definedName name="NSSR81_1">"#REF!"</definedName>
    <definedName name="NSSR81_12">"$#REF!.#REF!#REF!"</definedName>
    <definedName name="NSSR81_14">#REF!</definedName>
    <definedName name="NSSR81_15">#REF!</definedName>
    <definedName name="NSSR81_16">#REF!</definedName>
    <definedName name="NSSR81_17">#REF!</definedName>
    <definedName name="NSSR82">!#REF!</definedName>
    <definedName name="NSSR82_1">"#REF!"</definedName>
    <definedName name="NSSR82_12">"$#REF!.#REF!#REF!"</definedName>
    <definedName name="NSSR82_14">#REF!</definedName>
    <definedName name="NSSR82_15">#REF!</definedName>
    <definedName name="NSSR82_16">#REF!</definedName>
    <definedName name="NSSR82_17">#REF!</definedName>
    <definedName name="NSSR83">!#REF!</definedName>
    <definedName name="NSSR83_1">"#REF!"</definedName>
    <definedName name="NSSR83_12">"$#REF!.#REF!#REF!"</definedName>
    <definedName name="NSSR83_14">#REF!</definedName>
    <definedName name="NSSR83_15">#REF!</definedName>
    <definedName name="NSSR83_16">#REF!</definedName>
    <definedName name="NSSR83_17">#REF!</definedName>
    <definedName name="NSSR84">!#REF!</definedName>
    <definedName name="NSSR84_1">"#REF!"</definedName>
    <definedName name="NSSR84_12">"$#REF!.#REF!#REF!"</definedName>
    <definedName name="NSSR84_14">#REF!</definedName>
    <definedName name="NSSR84_15">#REF!</definedName>
    <definedName name="NSSR84_16">#REF!</definedName>
    <definedName name="NSSR84_17">#REF!</definedName>
    <definedName name="NSSR85">!#REF!</definedName>
    <definedName name="NSSR85_1">"#REF!"</definedName>
    <definedName name="NSSR85_12">"$#REF!.#REF!#REF!"</definedName>
    <definedName name="NSSR85_14">#REF!</definedName>
    <definedName name="NSSR85_15">#REF!</definedName>
    <definedName name="NSSR85_16">#REF!</definedName>
    <definedName name="NSSR85_17">#REF!</definedName>
    <definedName name="NSSR86">!#REF!</definedName>
    <definedName name="NSSR86_1">"#REF!"</definedName>
    <definedName name="NSSR86_12">"$#REF!.#REF!#REF!"</definedName>
    <definedName name="NSSR86_14">#REF!</definedName>
    <definedName name="NSSR86_15">#REF!</definedName>
    <definedName name="NSSR86_16">#REF!</definedName>
    <definedName name="NSSR86_17">#REF!</definedName>
    <definedName name="NSSR87">!#REF!</definedName>
    <definedName name="NSSR87_1">"#REF!"</definedName>
    <definedName name="NSSR87_12">"$#REF!.#REF!#REF!"</definedName>
    <definedName name="NSSR87_14">#REF!</definedName>
    <definedName name="NSSR87_15">#REF!</definedName>
    <definedName name="NSSR87_16">#REF!</definedName>
    <definedName name="NSSR87_17">#REF!</definedName>
    <definedName name="NSSR88">!#REF!</definedName>
    <definedName name="NSSR88_1">"#REF!"</definedName>
    <definedName name="NSSR88_12">"$#REF!.#REF!#REF!"</definedName>
    <definedName name="NSSR88_14">#REF!</definedName>
    <definedName name="NSSR88_15">#REF!</definedName>
    <definedName name="NSSR88_16">#REF!</definedName>
    <definedName name="NSSR88_17">#REF!</definedName>
    <definedName name="NSSR89">!#REF!</definedName>
    <definedName name="NSSR89_1">"#REF!"</definedName>
    <definedName name="NSSR89_12">"$#REF!.#REF!#REF!"</definedName>
    <definedName name="NSSR89_14">#REF!</definedName>
    <definedName name="NSSR89_15">#REF!</definedName>
    <definedName name="NSSR89_16">#REF!</definedName>
    <definedName name="NSSR89_17">#REF!</definedName>
    <definedName name="NSSR9">!#REF!</definedName>
    <definedName name="NSSR9_1">"#REF!"</definedName>
    <definedName name="NSSR9_12">"$#REF!.#REF!#REF!"</definedName>
    <definedName name="NSSR9_14">#REF!</definedName>
    <definedName name="NSSR9_15">#REF!</definedName>
    <definedName name="NSSR9_16">#REF!</definedName>
    <definedName name="NSSR9_17">#REF!</definedName>
    <definedName name="NSSR90">!#REF!</definedName>
    <definedName name="NSSR90_1">"#REF!"</definedName>
    <definedName name="NSSR90_12">"$#REF!.#REF!#REF!"</definedName>
    <definedName name="NSSR90_14">#REF!</definedName>
    <definedName name="NSSR90_15">#REF!</definedName>
    <definedName name="NSSR90_16">#REF!</definedName>
    <definedName name="NSSR90_17">#REF!</definedName>
    <definedName name="NSSR91">!#REF!</definedName>
    <definedName name="NSSR91_1">"#REF!"</definedName>
    <definedName name="NSSR91_12">"$#REF!.#REF!#REF!"</definedName>
    <definedName name="NSSR91_14">#REF!</definedName>
    <definedName name="NSSR91_15">#REF!</definedName>
    <definedName name="NSSR91_16">#REF!</definedName>
    <definedName name="NSSR91_17">#REF!</definedName>
    <definedName name="NSSR92">!#REF!</definedName>
    <definedName name="NSSR92_1">"#REF!"</definedName>
    <definedName name="NSSR92_12">"$#REF!.#REF!#REF!"</definedName>
    <definedName name="NSSR92_14">#REF!</definedName>
    <definedName name="NSSR92_15">#REF!</definedName>
    <definedName name="NSSR92_16">#REF!</definedName>
    <definedName name="NSSR92_17">#REF!</definedName>
    <definedName name="NSSR93">!#REF!</definedName>
    <definedName name="NSSR93_1">"#REF!"</definedName>
    <definedName name="NSSR93_12">"$#REF!.#REF!#REF!"</definedName>
    <definedName name="NSSR93_14">#REF!</definedName>
    <definedName name="NSSR93_15">#REF!</definedName>
    <definedName name="NSSR93_16">#REF!</definedName>
    <definedName name="NSSR93_17">#REF!</definedName>
    <definedName name="NSSR94">!#REF!</definedName>
    <definedName name="NSSR94_1">"#REF!"</definedName>
    <definedName name="NSSR94_12">"$#REF!.#REF!#REF!"</definedName>
    <definedName name="NSSR94_14">#REF!</definedName>
    <definedName name="NSSR94_15">#REF!</definedName>
    <definedName name="NSSR94_16">#REF!</definedName>
    <definedName name="NSSR94_17">#REF!</definedName>
    <definedName name="NSSR95">!#REF!</definedName>
    <definedName name="NSSR95_1">"#REF!"</definedName>
    <definedName name="NSSR95_12">"$#REF!.#REF!#REF!"</definedName>
    <definedName name="NSSR95_14">#REF!</definedName>
    <definedName name="NSSR95_15">#REF!</definedName>
    <definedName name="NSSR95_16">#REF!</definedName>
    <definedName name="NSSR95_17">#REF!</definedName>
    <definedName name="NSSR96">!#REF!</definedName>
    <definedName name="NSSR96_1">"#REF!"</definedName>
    <definedName name="NSSR96_12">"$#REF!.#REF!#REF!"</definedName>
    <definedName name="NSSR96_14">#REF!</definedName>
    <definedName name="NSSR96_15">#REF!</definedName>
    <definedName name="NSSR96_16">#REF!</definedName>
    <definedName name="NSSR96_17">#REF!</definedName>
    <definedName name="NSSR97">!#REF!</definedName>
    <definedName name="NSSR97_1">"#REF!"</definedName>
    <definedName name="NSSR97_12">"$#REF!.#REF!#REF!"</definedName>
    <definedName name="NSSR97_14">#REF!</definedName>
    <definedName name="NSSR97_15">#REF!</definedName>
    <definedName name="NSSR97_16">#REF!</definedName>
    <definedName name="NSSR97_17">#REF!</definedName>
    <definedName name="NSSR98">!#REF!</definedName>
    <definedName name="NSSR98_1">"#REF!"</definedName>
    <definedName name="NSSR98_12">"$#REF!.#REF!#REF!"</definedName>
    <definedName name="NSSR98_14">#REF!</definedName>
    <definedName name="NSSR98_15">#REF!</definedName>
    <definedName name="NSSR98_16">#REF!</definedName>
    <definedName name="NSSR98_17">#REF!</definedName>
    <definedName name="NSSR99">!#REF!</definedName>
    <definedName name="NSSR99_1">"#REF!"</definedName>
    <definedName name="NSSR99_12">"$#REF!.#REF!#REF!"</definedName>
    <definedName name="NSSR99_14">#REF!</definedName>
    <definedName name="NSSR99_15">#REF!</definedName>
    <definedName name="NSSR99_16">#REF!</definedName>
    <definedName name="NSSR99_17">#REF!</definedName>
    <definedName name="Nt">!#REF!</definedName>
    <definedName name="NUA">!#REF!</definedName>
    <definedName name="Num_Pmt_Per_Year">#REF!</definedName>
    <definedName name="num2text">#REF!</definedName>
    <definedName name="Number_of_lanes">!#REF!</definedName>
    <definedName name="Number_of_Payments" localSheetId="2">MATCH(0.01,End_Bal,-1)+1</definedName>
    <definedName name="Number_of_Payments" localSheetId="1">MATCH(0.01,End_Bal,-1)+1</definedName>
    <definedName name="Number_of_Payments" localSheetId="9">MATCH(0.01,End_Bal,-1)+1</definedName>
    <definedName name="Number_of_Payments">MATCH(0.01,End_Bal,-1)+1</definedName>
    <definedName name="nvibrator">#REF!</definedName>
    <definedName name="Nvoid">!#REF!</definedName>
    <definedName name="Nx">!#REF!</definedName>
    <definedName name="Nx___0">!#REF!</definedName>
    <definedName name="Nx___13">!#REF!</definedName>
    <definedName name="NXCCP">!#REF!</definedName>
    <definedName name="nxs">!#REF!</definedName>
    <definedName name="Ny">!#REF!</definedName>
    <definedName name="Ny___0">!#REF!</definedName>
    <definedName name="Ny___13">!#REF!</definedName>
    <definedName name="nys">!#REF!</definedName>
    <definedName name="o">!#REF!</definedName>
    <definedName name="O_D_Matrix">#REF!</definedName>
    <definedName name="oAst1">!#REF!</definedName>
    <definedName name="oAst2">!#REF!</definedName>
    <definedName name="oAst3">!#REF!</definedName>
    <definedName name="oAst4">!#REF!</definedName>
    <definedName name="obasic">#REF!</definedName>
    <definedName name="OBD">!#REF!</definedName>
    <definedName name="OBD_1">"#REF!"</definedName>
    <definedName name="OBD_12">"$#REF!.#REF!#REF!"</definedName>
    <definedName name="OBLACK">!#REF!</definedName>
    <definedName name="obpl">#REF!</definedName>
    <definedName name="OCCRUSH">!#REF!</definedName>
    <definedName name="OCEXC">!#REF!</definedName>
    <definedName name="ocgl">#REF!</definedName>
    <definedName name="OCLOADA">!#REF!</definedName>
    <definedName name="OCLOADS">!#REF!</definedName>
    <definedName name="oct">!#REF!</definedName>
    <definedName name="OCTIP1">!#REF!</definedName>
    <definedName name="OCTIP5">!#REF!</definedName>
    <definedName name="octogonal.pcc">#REF!</definedName>
    <definedName name="octogonalpcc">#REF!</definedName>
    <definedName name="Oest">!#REF!</definedName>
    <definedName name="oexudl">#REF!</definedName>
    <definedName name="ofcablescost">#N/A</definedName>
    <definedName name="ofcablescost_10">#REF!</definedName>
    <definedName name="ofcablescost_10_1">#REF!</definedName>
    <definedName name="ofcablescost_10_1_1">#REF!</definedName>
    <definedName name="ofcablescost_10_1_9">#REF!</definedName>
    <definedName name="ofcablescost_10_1_9_1">#REF!</definedName>
    <definedName name="ofcablescost_10_10">#REF!</definedName>
    <definedName name="ofcablescost_10_10_9">#REF!</definedName>
    <definedName name="ofcablescost_10_12">#REF!</definedName>
    <definedName name="ofcablescost_10_12_9">#REF!</definedName>
    <definedName name="ofcablescost_10_14">#REF!</definedName>
    <definedName name="ofcablescost_10_14_9">#REF!</definedName>
    <definedName name="ofcablescost_10_15">#REF!</definedName>
    <definedName name="ofcablescost_10_15_9">#REF!</definedName>
    <definedName name="ofcablescost_10_16">#REF!</definedName>
    <definedName name="ofcablescost_10_17">#REF!</definedName>
    <definedName name="ofcablescost_10_8">#REF!</definedName>
    <definedName name="ofcablescost_10_8_9">#REF!</definedName>
    <definedName name="ofcablescost_10_9">#REF!</definedName>
    <definedName name="ofcablescost_11">#REF!</definedName>
    <definedName name="ofcablescost_11_16">#REF!</definedName>
    <definedName name="ofcablescost_11_17">#REF!</definedName>
    <definedName name="ofcablescost_11_9">#REF!</definedName>
    <definedName name="ofcablescost_12">!#REF!</definedName>
    <definedName name="ofcablescost_12_1">#REF!</definedName>
    <definedName name="ofcablescost_12_1_9">#REF!</definedName>
    <definedName name="ofcablescost_12_10">#REF!</definedName>
    <definedName name="ofcablescost_12_10_9">#REF!</definedName>
    <definedName name="ofcablescost_12_12">#REF!</definedName>
    <definedName name="ofcablescost_12_12_9">#REF!</definedName>
    <definedName name="ofcablescost_12_14">#REF!</definedName>
    <definedName name="ofcablescost_12_14_9">#REF!</definedName>
    <definedName name="ofcablescost_12_15">#REF!</definedName>
    <definedName name="ofcablescost_12_15_9">#REF!</definedName>
    <definedName name="ofcablescost_12_16">#REF!</definedName>
    <definedName name="ofcablescost_12_17">#REF!</definedName>
    <definedName name="ofcablescost_12_8">#REF!</definedName>
    <definedName name="ofcablescost_12_8_9">#REF!</definedName>
    <definedName name="ofcablescost_12_9">#REF!</definedName>
    <definedName name="ofcablescost_13">#REF!</definedName>
    <definedName name="ofcablescost_13_16">#REF!</definedName>
    <definedName name="ofcablescost_13_17">#REF!</definedName>
    <definedName name="ofcablescost_13_9">#REF!</definedName>
    <definedName name="ofcablescost_14_9">#REF!</definedName>
    <definedName name="ofcablescost_15_1">#REF!</definedName>
    <definedName name="ofcablescost_15_1_1">#REF!</definedName>
    <definedName name="ofcablescost_15_1_9">#REF!</definedName>
    <definedName name="ofcablescost_15_1_9_1">#REF!</definedName>
    <definedName name="ofcablescost_16">#REF!</definedName>
    <definedName name="ofcablescost_16_16">#REF!</definedName>
    <definedName name="ofcablescost_16_17">#REF!</definedName>
    <definedName name="ofcablescost_17">#REF!</definedName>
    <definedName name="ofcablescost_17_1">#REF!</definedName>
    <definedName name="ofcablescost_17_16">#REF!</definedName>
    <definedName name="ofcablescost_17_17">#REF!</definedName>
    <definedName name="ofcablescost_17_9">#REF!</definedName>
    <definedName name="ofcablescost_18">#REF!</definedName>
    <definedName name="ofcablescost_18_16">#REF!</definedName>
    <definedName name="ofcablescost_18_17">#REF!</definedName>
    <definedName name="ofcablescost_18_9">#REF!</definedName>
    <definedName name="ofcablescost_19">!#REF!</definedName>
    <definedName name="ofcablescost_19_16">#REF!</definedName>
    <definedName name="ofcablescost_19_17">#REF!</definedName>
    <definedName name="ofcablescost_19_9">#REF!</definedName>
    <definedName name="ofcablescost_20">#REF!</definedName>
    <definedName name="ofcablescost_20_16">#REF!</definedName>
    <definedName name="ofcablescost_20_17">#REF!</definedName>
    <definedName name="ofcablescost_20_9">#REF!</definedName>
    <definedName name="ofcablescost_3">#REF!</definedName>
    <definedName name="ofcablescost_3_9">#REF!</definedName>
    <definedName name="ofcablescost_4">#REF!</definedName>
    <definedName name="ofcablescost_4_16">#REF!</definedName>
    <definedName name="ofcablescost_4_17">#REF!</definedName>
    <definedName name="ofcablescost_4_9">#REF!</definedName>
    <definedName name="ofcablescost_5">#REF!</definedName>
    <definedName name="ofcablescost_5_10">#REF!</definedName>
    <definedName name="ofcablescost_5_10_9">#REF!</definedName>
    <definedName name="ofcablescost_5_12">#REF!</definedName>
    <definedName name="ofcablescost_5_12_9">#REF!</definedName>
    <definedName name="ofcablescost_5_14">#REF!</definedName>
    <definedName name="ofcablescost_5_14_9">#REF!</definedName>
    <definedName name="ofcablescost_5_15">#REF!</definedName>
    <definedName name="ofcablescost_5_15_9">#REF!</definedName>
    <definedName name="ofcablescost_5_16">#REF!</definedName>
    <definedName name="ofcablescost_5_17">#REF!</definedName>
    <definedName name="ofcablescost_5_8">#REF!</definedName>
    <definedName name="ofcablescost_5_8_9">#REF!</definedName>
    <definedName name="ofcablescost_5_9">#REF!</definedName>
    <definedName name="ofcablescost_6">#REF!</definedName>
    <definedName name="ofcablescost_6_16">#REF!</definedName>
    <definedName name="ofcablescost_6_17">#REF!</definedName>
    <definedName name="ofcablescost_6_9">#REF!</definedName>
    <definedName name="ofcablescost_7">#REF!</definedName>
    <definedName name="ofcablescost_7_16">#REF!</definedName>
    <definedName name="ofcablescost_7_17">#REF!</definedName>
    <definedName name="ofcablescost_7_9">#REF!</definedName>
    <definedName name="ofcablescost_8">#REF!</definedName>
    <definedName name="ofcablescost_8_1">#REF!</definedName>
    <definedName name="ofcablescost_8_1_1">#REF!</definedName>
    <definedName name="ofcablescost_8_1_1_9">#REF!</definedName>
    <definedName name="ofcablescost_8_1_16">#REF!</definedName>
    <definedName name="ofcablescost_8_1_17">#REF!</definedName>
    <definedName name="ofcablescost_8_1_9">#REF!</definedName>
    <definedName name="ofcablescost_8_10">#REF!</definedName>
    <definedName name="ofcablescost_8_10_9">#REF!</definedName>
    <definedName name="ofcablescost_8_12">#REF!</definedName>
    <definedName name="ofcablescost_8_12_9">#REF!</definedName>
    <definedName name="ofcablescost_8_14">#REF!</definedName>
    <definedName name="ofcablescost_8_14_9">#REF!</definedName>
    <definedName name="ofcablescost_8_15">#REF!</definedName>
    <definedName name="ofcablescost_8_15_9">#REF!</definedName>
    <definedName name="ofcablescost_8_16">#REF!</definedName>
    <definedName name="ofcablescost_8_17">#REF!</definedName>
    <definedName name="ofcablescost_8_8">#REF!</definedName>
    <definedName name="ofcablescost_8_8_9">#REF!</definedName>
    <definedName name="ofcablescost_8_9">#REF!</definedName>
    <definedName name="ofcablescost_9">#REF!</definedName>
    <definedName name="ofcablescost_9_1">#REF!</definedName>
    <definedName name="ofcablescost_9_16">#REF!</definedName>
    <definedName name="ofcablescost_9_17">#REF!</definedName>
    <definedName name="ofcablescost_9_9">#REF!</definedName>
    <definedName name="off" localSheetId="2">City&amp;" "&amp;State</definedName>
    <definedName name="off" localSheetId="1">City&amp;" "&amp;State</definedName>
    <definedName name="off" localSheetId="9">City&amp;" "&amp;State</definedName>
    <definedName name="off">City&amp;" "&amp;State</definedName>
    <definedName name="OFFICE_FURNITURE">!#REF!</definedName>
    <definedName name="OFFICE_FURNITURE_17">!#REF!</definedName>
    <definedName name="OFFICE_FURNITURE_7">!#REF!</definedName>
    <definedName name="OFFICE_FURNITURE_7_17">!#REF!</definedName>
    <definedName name="OFFICE_FURNITURE_8">!#REF!</definedName>
    <definedName name="OFFICE_FURNITURE_8_17">!#REF!</definedName>
    <definedName name="OFFICE_FURNITURE_9">!#REF!</definedName>
    <definedName name="OFFICE_FURNITURE_9_17">!#REF!</definedName>
    <definedName name="OFFICE_STATIONERY">!#REF!</definedName>
    <definedName name="OFFICE_STATIONERY_17">!#REF!</definedName>
    <definedName name="OFFICE_STATIONERY_7">!#REF!</definedName>
    <definedName name="OFFICE_STATIONERY_7_17">!#REF!</definedName>
    <definedName name="OFFICE_STATIONERY_8">!#REF!</definedName>
    <definedName name="OFFICE_STATIONERY_8_17">!#REF!</definedName>
    <definedName name="OFFICE_STATIONERY_9">!#REF!</definedName>
    <definedName name="OFFICE_STATIONERY_9_17">!#REF!</definedName>
    <definedName name="offset">!#REF!</definedName>
    <definedName name="Offtop_Tender_Strl" localSheetId="2">City&amp;" "&amp;State</definedName>
    <definedName name="Offtop_Tender_Strl" localSheetId="1">City&amp;" "&amp;State</definedName>
    <definedName name="Offtop_Tender_Strl" localSheetId="9">City&amp;" "&amp;State</definedName>
    <definedName name="Offtop_Tender_Strl">City&amp;" "&amp;State</definedName>
    <definedName name="offtop1">#REF!</definedName>
    <definedName name="ofinal">#REF!</definedName>
    <definedName name="ofinal_17">#REF!</definedName>
    <definedName name="ofinal_7">#REF!</definedName>
    <definedName name="ofinal_7_17">#REF!</definedName>
    <definedName name="ofinal_8">#REF!</definedName>
    <definedName name="ofinal_8_17">#REF!</definedName>
    <definedName name="ofinal_9">#REF!</definedName>
    <definedName name="ofinal_9_17">#REF!</definedName>
    <definedName name="ogd">!#REF!</definedName>
    <definedName name="ogdl">!#REF!</definedName>
    <definedName name="ogdlpcc">#REF!</definedName>
    <definedName name="OH">#REF!</definedName>
    <definedName name="OH_17">!#REF!</definedName>
    <definedName name="OH_7">!#REF!</definedName>
    <definedName name="OH_7_17">!#REF!</definedName>
    <definedName name="OH_8">!#REF!</definedName>
    <definedName name="OH_8_17">!#REF!</definedName>
    <definedName name="OH_9">!#REF!</definedName>
    <definedName name="OH_9_17">!#REF!</definedName>
    <definedName name="OH_C">!#REF!</definedName>
    <definedName name="OH_Markup">#REF!</definedName>
    <definedName name="OH_MS">!#REF!</definedName>
    <definedName name="OH_RH">!#REF!</definedName>
    <definedName name="OH_TANK">!#REF!</definedName>
    <definedName name="OH_TANK_1">"#REF!"</definedName>
    <definedName name="OH_TANK_12">"$#REF!.#REF!#REF!"</definedName>
    <definedName name="OHbr">#REF!</definedName>
    <definedName name="OIL">#REF!</definedName>
    <definedName name="ok">!#REF!</definedName>
    <definedName name="OLE_LINK1">"$boq.$"</definedName>
    <definedName name="OLE_LINK2">"$boq.$"</definedName>
    <definedName name="OM_SHREE_BALAJI_INFRASTRUCTURE">!#REF!</definedName>
    <definedName name="OMAS">!#REF!</definedName>
    <definedName name="omaxm1">!#REF!</definedName>
    <definedName name="omaxm2">!#REF!</definedName>
    <definedName name="omaxm3">!#REF!</definedName>
    <definedName name="omaxm4">!#REF!</definedName>
    <definedName name="OMM">#REF!</definedName>
    <definedName name="oo">!#REF!</definedName>
    <definedName name="ooo" localSheetId="2">City&amp;" "&amp;State</definedName>
    <definedName name="ooo" localSheetId="1">City&amp;" "&amp;State</definedName>
    <definedName name="ooo" localSheetId="9">City&amp;" "&amp;State</definedName>
    <definedName name="ooo">City&amp;" "&amp;State</definedName>
    <definedName name="op">#REF!</definedName>
    <definedName name="OPC">!#REF!</definedName>
    <definedName name="OPERATOR">#REF!</definedName>
    <definedName name="opj" localSheetId="2">City&amp;" "&amp;State</definedName>
    <definedName name="opj" localSheetId="1">City&amp;" "&amp;State</definedName>
    <definedName name="opj" localSheetId="9">City&amp;" "&amp;State</definedName>
    <definedName name="opj">City&amp;" "&amp;State</definedName>
    <definedName name="ORBEND">!#REF!</definedName>
    <definedName name="OrderTable" hidden="1">#REF!</definedName>
    <definedName name="OrdinaryRodBinder">!#REF!</definedName>
    <definedName name="OrdinaryRodBinder_1">"#REF!"</definedName>
    <definedName name="OrdinaryRodBinder_12">"$#REF!.#REF!#REF!"</definedName>
    <definedName name="OrdinaryRodBinder_14">#REF!</definedName>
    <definedName name="OrdinaryRodBinder_15">#REF!</definedName>
    <definedName name="OrdinaryRodBinder_16">#REF!</definedName>
    <definedName name="OrdinaryRodBinder_17">#REF!</definedName>
    <definedName name="OrdinaryRodBinder_7">"#REF!"</definedName>
    <definedName name="OrdinaryRodBinder_8">"#REF!"</definedName>
    <definedName name="OrdinaryRodBinder_9">#REF!</definedName>
    <definedName name="ordinaysoil3to6">#REF!</definedName>
    <definedName name="Org">#REF!</definedName>
    <definedName name="os">#REF!</definedName>
    <definedName name="other">#REF!</definedName>
    <definedName name="OTHERS">#REF!</definedName>
    <definedName name="oudl">#REF!</definedName>
    <definedName name="OUT_STATION_CHARGES">!#REF!</definedName>
    <definedName name="OUT_STATION_CHARGES_17">!#REF!</definedName>
    <definedName name="OUT_STATION_CHARGES_7">!#REF!</definedName>
    <definedName name="OUT_STATION_CHARGES_7_17">!#REF!</definedName>
    <definedName name="OUT_STATION_CHARGES_8">!#REF!</definedName>
    <definedName name="OUT_STATION_CHARGES_8_17">!#REF!</definedName>
    <definedName name="OUT_STATION_CHARGES_9">!#REF!</definedName>
    <definedName name="OUT_STATION_CHARGES_9_17">!#REF!</definedName>
    <definedName name="OV_HANG1">!#REF!</definedName>
    <definedName name="OV_HANG2">!#REF!</definedName>
    <definedName name="OVER_HEADS_ENTRY">#REF!</definedName>
    <definedName name="OVER_SPAN">!#REF!</definedName>
    <definedName name="overall_length">#REF!</definedName>
    <definedName name="Overall_Loading">!#REF!</definedName>
    <definedName name="Overall_Loading_17">!#REF!</definedName>
    <definedName name="Overall_Loading_7">!#REF!</definedName>
    <definedName name="Overall_Loading_7_17">!#REF!</definedName>
    <definedName name="Overall_Loading_8">!#REF!</definedName>
    <definedName name="Overall_Loading_8_17">!#REF!</definedName>
    <definedName name="Overall_Loading_9">!#REF!</definedName>
    <definedName name="Overall_Loading_9_17">!#REF!</definedName>
    <definedName name="overall_width">#REF!</definedName>
    <definedName name="OVERHEADS">!#REF!</definedName>
    <definedName name="Overlay">!#REF!</definedName>
    <definedName name="p">!#REF!</definedName>
    <definedName name="p___0">!#REF!</definedName>
    <definedName name="p___13">!#REF!</definedName>
    <definedName name="P_M">#REF!</definedName>
    <definedName name="p1H">#REF!</definedName>
    <definedName name="P1R">#REF!</definedName>
    <definedName name="p2H">#REF!</definedName>
    <definedName name="P2R">#REF!</definedName>
    <definedName name="p3H">#REF!</definedName>
    <definedName name="P3R">#REF!</definedName>
    <definedName name="p4H">#REF!</definedName>
    <definedName name="P4R">#REF!</definedName>
    <definedName name="p5H">#REF!</definedName>
    <definedName name="P5R">#REF!</definedName>
    <definedName name="p6H">#REF!</definedName>
    <definedName name="p7H">#REF!</definedName>
    <definedName name="pa">!#REF!</definedName>
    <definedName name="pa___0">!#REF!</definedName>
    <definedName name="pa___13">!#REF!</definedName>
    <definedName name="PAD">!#REF!</definedName>
    <definedName name="Page">!#REF!</definedName>
    <definedName name="Page01">#REF!</definedName>
    <definedName name="Page02">#REF!</definedName>
    <definedName name="Page03">#REF!</definedName>
    <definedName name="Page04">#REF!</definedName>
    <definedName name="Page05">#REF!</definedName>
    <definedName name="Page06">#REF!</definedName>
    <definedName name="Page07">#REF!</definedName>
    <definedName name="Page08">#REF!</definedName>
    <definedName name="Page09">#REF!</definedName>
    <definedName name="Page1">!#REF!</definedName>
    <definedName name="PAGE10">!#REF!</definedName>
    <definedName name="PAGE11">!#REF!</definedName>
    <definedName name="PAGE12">!#REF!</definedName>
    <definedName name="Page13">#REF!</definedName>
    <definedName name="Page14">#REF!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GE9">!#REF!</definedName>
    <definedName name="paint">#REF!</definedName>
    <definedName name="paintbridgenos">!#REF!</definedName>
    <definedName name="paintdetail">!#REF!</definedName>
    <definedName name="paintdetial">!#REF!</definedName>
    <definedName name="painter">!#REF!</definedName>
    <definedName name="painter_1">"#REF!"</definedName>
    <definedName name="painter_12">"$#REF!.#REF!#REF!"</definedName>
    <definedName name="painter_14">#REF!</definedName>
    <definedName name="painter_15">#REF!</definedName>
    <definedName name="painter_16">#REF!</definedName>
    <definedName name="painter_17">#REF!</definedName>
    <definedName name="painter_7">"#REF!"</definedName>
    <definedName name="painter_8">"#REF!"</definedName>
    <definedName name="painter1">#REF!</definedName>
    <definedName name="painting">!#REF!</definedName>
    <definedName name="painting_1">"#REF!"</definedName>
    <definedName name="painting_12">"$#REF!.#REF!#REF!"</definedName>
    <definedName name="painting_14">#REF!</definedName>
    <definedName name="painting_15">#REF!</definedName>
    <definedName name="painting_16">#REF!</definedName>
    <definedName name="painting_17">#REF!</definedName>
    <definedName name="painting_7">"#REF!"</definedName>
    <definedName name="painting_8">"#REF!"</definedName>
    <definedName name="Pane2">!#REF!</definedName>
    <definedName name="Pane2___0">!#REF!</definedName>
    <definedName name="Pane2___13">!#REF!</definedName>
    <definedName name="Parapet_Length">#REF!</definedName>
    <definedName name="PARTITION_WALL">!#REF!</definedName>
    <definedName name="PARTITION_WALL_1">"#REF!"</definedName>
    <definedName name="PARTITION_WALL_12">"$#REF!.#REF!#REF!"</definedName>
    <definedName name="PARTITION_WALL_7">"#REF!"</definedName>
    <definedName name="PARTITION_WALL_8">"#REF!"</definedName>
    <definedName name="Partysanitary">!#REF!</definedName>
    <definedName name="Partysanitary_17">!#REF!</definedName>
    <definedName name="Partysanitary_7">!#REF!</definedName>
    <definedName name="Partysanitary_7_17">!#REF!</definedName>
    <definedName name="Partysanitary_8">!#REF!</definedName>
    <definedName name="Partysanitary_8_17">!#REF!</definedName>
    <definedName name="Partysanitary_9">!#REF!</definedName>
    <definedName name="Partysanitary_9_17">!#REF!</definedName>
    <definedName name="PasCalcul">#REF!</definedName>
    <definedName name="pasopsdof">!#REF!</definedName>
    <definedName name="Passed?">#REF!</definedName>
    <definedName name="Passenger_shelter">!#REF!</definedName>
    <definedName name="PatrolRng">#REF!</definedName>
    <definedName name="PATTI_ALROUND">!#REF!</definedName>
    <definedName name="PATTI_ALROUND_1">"#REF!"</definedName>
    <definedName name="PATTI_ALROUND_12">"$#REF!.#REF!#REF!"</definedName>
    <definedName name="PATTI_ALROUND_7">"#REF!"</definedName>
    <definedName name="PATTI_ALROUND_8">"#REF!"</definedName>
    <definedName name="Pav_Shl_Wid">!#REF!</definedName>
    <definedName name="pavan">!#REF!</definedName>
    <definedName name="Pavement_Condition_Survey">#REF!</definedName>
    <definedName name="PavementMarking">!#REF!</definedName>
    <definedName name="pavementreinstpcc">#REF!</definedName>
    <definedName name="paver">!#REF!</definedName>
    <definedName name="paver_1">"#REF!"</definedName>
    <definedName name="paver_12">"$#REF!.#REF!#REF!"</definedName>
    <definedName name="paver_14">#REF!</definedName>
    <definedName name="paver_15">#REF!</definedName>
    <definedName name="paver_16">#REF!</definedName>
    <definedName name="paver_17">#REF!</definedName>
    <definedName name="paver_9">#REF!</definedName>
    <definedName name="pawand">!#REF!</definedName>
    <definedName name="Pay_Date">#REF!</definedName>
    <definedName name="Pay_Num">#REF!</definedName>
    <definedName name="payment">#REF!</definedName>
    <definedName name="Payment_Date" localSheetId="2">DATE(YEAR(Loan_Start),MONTH(Loan_Start)+Payment_Number,DAY(Loan_Start))</definedName>
    <definedName name="Payment_Date" localSheetId="1">DATE(YEAR(Loan_Start),MONTH(Loan_Start)+Payment_Number,DAY(Loan_Start))</definedName>
    <definedName name="Payment_Date" localSheetId="9">DATE(YEAR(Loan_Start),MONTH(Loan_Start)+Payment_Number,DAY(Loan_Start))</definedName>
    <definedName name="Payment_Date">DATE(YEAR(Loan_Start),MONTH(Loan_Start)+Payment_Number,DAY(Loan_Start))</definedName>
    <definedName name="PaymentType">#REF!</definedName>
    <definedName name="paySchedule">#REF!</definedName>
    <definedName name="pb">!#REF!</definedName>
    <definedName name="pb___0">!#REF!</definedName>
    <definedName name="pb___11">!#REF!</definedName>
    <definedName name="pb___12">!#REF!</definedName>
    <definedName name="pbi">#REF!</definedName>
    <definedName name="PBL">NA()</definedName>
    <definedName name="Pbx">#REF!</definedName>
    <definedName name="Pby">#REF!</definedName>
    <definedName name="pc">!#REF!</definedName>
    <definedName name="PCC">!#REF!</definedName>
    <definedName name="PCC_1">"#REF!"</definedName>
    <definedName name="PCC_12">"$#REF!.#REF!#REF!"</definedName>
    <definedName name="PCC_14">#REF!</definedName>
    <definedName name="PCC_15">#REF!</definedName>
    <definedName name="PCC_16">#REF!</definedName>
    <definedName name="PCC_17">#REF!</definedName>
    <definedName name="PCC_7">"#REF!"</definedName>
    <definedName name="PCC_8">"#REF!"</definedName>
    <definedName name="PCC_Area">!#REF!</definedName>
    <definedName name="PCC_RETURN">#REF!+#REF!</definedName>
    <definedName name="PCC_Slab_SLC">!#REF!</definedName>
    <definedName name="PCC_Thk">!#REF!</definedName>
    <definedName name="PCC_type_with_temp_reinfoce_ment">!#REF!</definedName>
    <definedName name="PCC_Wid">!#REF!</definedName>
    <definedName name="pcc1.3.6pcc">#REF!</definedName>
    <definedName name="pcc1.4.8pcc">#REF!</definedName>
    <definedName name="PCC1_SLC">!#REF!</definedName>
    <definedName name="PCC2_SLC">!#REF!</definedName>
    <definedName name="PCCALC">#REF!</definedName>
    <definedName name="PCCDISM">#REF!</definedName>
    <definedName name="pccl">#REF!</definedName>
    <definedName name="pccm15">!#REF!</definedName>
    <definedName name="pccm15foundn">!#REF!</definedName>
    <definedName name="pccm15foundnpcc">#REF!</definedName>
    <definedName name="pccm20">!#REF!</definedName>
    <definedName name="pccm20subnh">!#REF!</definedName>
    <definedName name="pccp">!#REF!</definedName>
    <definedName name="pccproj">!#REF!</definedName>
    <definedName name="pccrccm20subbnh">!#REF!</definedName>
    <definedName name="pcct">!#REF!</definedName>
    <definedName name="pccthk">!#REF!</definedName>
    <definedName name="pccut">#REF!</definedName>
    <definedName name="pcd">#REF!</definedName>
    <definedName name="pcecc">#REF!</definedName>
    <definedName name="pch">#REF!</definedName>
    <definedName name="pcl">#REF!</definedName>
    <definedName name="pclb">#REF!</definedName>
    <definedName name="pclt">#REF!</definedName>
    <definedName name="pclw">#REF!</definedName>
    <definedName name="pcombreak">#REF!</definedName>
    <definedName name="pct">#REF!</definedName>
    <definedName name="pctb">#REF!</definedName>
    <definedName name="pctt">#REF!</definedName>
    <definedName name="pctw">#REF!</definedName>
    <definedName name="pcu">#REF!</definedName>
    <definedName name="pcv">#REF!</definedName>
    <definedName name="pcww">#REF!</definedName>
    <definedName name="pd">!#REF!</definedName>
    <definedName name="pd_17">!#REF!</definedName>
    <definedName name="pd_7">!#REF!</definedName>
    <definedName name="pd_7_17">!#REF!</definedName>
    <definedName name="pd_8">!#REF!</definedName>
    <definedName name="pd_8_17">!#REF!</definedName>
    <definedName name="pd_9">!#REF!</definedName>
    <definedName name="pd_9_17">!#REF!</definedName>
    <definedName name="PDATA">#REF!</definedName>
    <definedName name="pdcoutlet">!#REF!</definedName>
    <definedName name="pdcoutletpcc">#REF!</definedName>
    <definedName name="Pdia">#REF!</definedName>
    <definedName name="peidrainnh">!#REF!</definedName>
    <definedName name="peidrainpcc">#REF!</definedName>
    <definedName name="PERC">#REF!</definedName>
    <definedName name="PERFORMANCE">!#REF!</definedName>
    <definedName name="PERFORMANCE_17">!#REF!</definedName>
    <definedName name="Pest">!#REF!</definedName>
    <definedName name="Petrol">!#REF!</definedName>
    <definedName name="Pex">#REF!</definedName>
    <definedName name="Pey">#REF!</definedName>
    <definedName name="pfinisher">#REF!</definedName>
    <definedName name="Pgp">#REF!</definedName>
    <definedName name="pgr">#REF!</definedName>
    <definedName name="pH">!#REF!</definedName>
    <definedName name="pH___0">!#REF!</definedName>
    <definedName name="pH___13">!#REF!</definedName>
    <definedName name="PhaseCode">#REF!</definedName>
    <definedName name="phi">#REF!</definedName>
    <definedName name="phicomp">#REF!</definedName>
    <definedName name="phift">#REF!</definedName>
    <definedName name="phik">#REF!</definedName>
    <definedName name="phish">#REF!</definedName>
    <definedName name="phist">#REF!</definedName>
    <definedName name="Phone">!#REF!</definedName>
    <definedName name="pi">!#REF!</definedName>
    <definedName name="PICTURE2">!#REF!</definedName>
    <definedName name="PIDI">#REF!</definedName>
    <definedName name="Pier_Design" localSheetId="1">'[48]Data Base'!$I$31:$O$40</definedName>
    <definedName name="Pier_Design">#REF!</definedName>
    <definedName name="pier_height">!#REF!</definedName>
    <definedName name="pier_th_top">!#REF!</definedName>
    <definedName name="pier_width_bottom">!#REF!</definedName>
    <definedName name="pier_width_top">!#REF!</definedName>
    <definedName name="piercap_width">!#REF!</definedName>
    <definedName name="piertype">#REF!</definedName>
    <definedName name="pile">!#REF!</definedName>
    <definedName name="PILE1000">!#REF!</definedName>
    <definedName name="PILE1000_17">!#REF!</definedName>
    <definedName name="PILE1000_7">!#REF!</definedName>
    <definedName name="PILE1000_7_17">!#REF!</definedName>
    <definedName name="PILE1000_8">!#REF!</definedName>
    <definedName name="PILE1000_8_17">!#REF!</definedName>
    <definedName name="PILE1000_9">!#REF!</definedName>
    <definedName name="PILE1000_9_17">!#REF!</definedName>
    <definedName name="PILE400">!#REF!</definedName>
    <definedName name="PILE400_17">!#REF!</definedName>
    <definedName name="PILE400_7">!#REF!</definedName>
    <definedName name="PILE400_7_17">!#REF!</definedName>
    <definedName name="PILE400_8">!#REF!</definedName>
    <definedName name="PILE400_8_17">!#REF!</definedName>
    <definedName name="PILE400_9">!#REF!</definedName>
    <definedName name="PILE400_9_17">!#REF!</definedName>
    <definedName name="PILECAP">!#REF!</definedName>
    <definedName name="PILECAP_17">!#REF!</definedName>
    <definedName name="PILELOADS">#REF!</definedName>
    <definedName name="piles">#REF!</definedName>
    <definedName name="piles_7">#REF!</definedName>
    <definedName name="piles_8">#REF!</definedName>
    <definedName name="piles_9">#REF!</definedName>
    <definedName name="Piles1000">#REF!</definedName>
    <definedName name="Piles1000_7">#REF!</definedName>
    <definedName name="Piles1000_8">#REF!</definedName>
    <definedName name="Piles1000_9">#REF!</definedName>
    <definedName name="PilesBack">#REF!</definedName>
    <definedName name="PilesFront">#REF!</definedName>
    <definedName name="pilework">#REF!</definedName>
    <definedName name="pilework_17">#REF!</definedName>
    <definedName name="pilework_7">#REF!</definedName>
    <definedName name="pilework_7_17">#REF!</definedName>
    <definedName name="pilework_8">#REF!</definedName>
    <definedName name="pilework_8_17">#REF!</definedName>
    <definedName name="pilework_9">#REF!</definedName>
    <definedName name="pilework_9_17">#REF!</definedName>
    <definedName name="pipe">!#REF!</definedName>
    <definedName name="Pipe_culvert">!#REF!</definedName>
    <definedName name="pipe1.20m">!#REF!</definedName>
    <definedName name="pipe1000">#REF!</definedName>
    <definedName name="pipe1200">!#REF!</definedName>
    <definedName name="pipe150">#REF!</definedName>
    <definedName name="pipe1m">!#REF!</definedName>
    <definedName name="pipe3">#REF!</definedName>
    <definedName name="pipe600">#REF!</definedName>
    <definedName name="PipeCulverts">!#REF!</definedName>
    <definedName name="pipedism">#REF!</definedName>
    <definedName name="pirr1">#REF!</definedName>
    <definedName name="Pitch_apron">!#REF!</definedName>
    <definedName name="Pitch_SLC">!#REF!</definedName>
    <definedName name="pitchfloorc">!#REF!</definedName>
    <definedName name="pitchfloorcnh">!#REF!</definedName>
    <definedName name="pitchfloorpcc">#REF!</definedName>
    <definedName name="pitching">!#REF!</definedName>
    <definedName name="pitching_1">"#REF!"</definedName>
    <definedName name="pitching_12">"$#REF!.#REF!#REF!"</definedName>
    <definedName name="pitching_14">#REF!</definedName>
    <definedName name="pitching_15">#REF!</definedName>
    <definedName name="pitching_16">#REF!</definedName>
    <definedName name="pitching_17">#REF!</definedName>
    <definedName name="pitching_7">"#REF!"</definedName>
    <definedName name="pitching_8">"#REF!"</definedName>
    <definedName name="pitchonslope">!#REF!</definedName>
    <definedName name="pitchonslopebnh">!#REF!</definedName>
    <definedName name="pitchonslopepcc">#REF!</definedName>
    <definedName name="PJACK">!#REF!</definedName>
    <definedName name="PKG">#REF!</definedName>
    <definedName name="pkp">#REF!</definedName>
    <definedName name="PKS">#REF!</definedName>
    <definedName name="PKSD">#REF!</definedName>
    <definedName name="PL">!#REF!</definedName>
    <definedName name="PL_17">!#REF!</definedName>
    <definedName name="PL_7">!#REF!</definedName>
    <definedName name="PL_7_17">!#REF!</definedName>
    <definedName name="PL_8">!#REF!</definedName>
    <definedName name="PL_8_17">!#REF!</definedName>
    <definedName name="PL_9">!#REF!</definedName>
    <definedName name="PL_9_17">!#REF!</definedName>
    <definedName name="PLACE_OF_POSTING">#REF!</definedName>
    <definedName name="PLACE_OF_POSTING_17">#REF!</definedName>
    <definedName name="PLACEOFPOSTING">#REF!</definedName>
    <definedName name="PLACEOFPOSTING_17">#REF!</definedName>
    <definedName name="PLAIN_PLASTERING">!#REF!</definedName>
    <definedName name="PLAIN_PLASTERING_1">"#REF!"</definedName>
    <definedName name="PLAIN_PLASTERING_12">"$#REF!.#REF!#REF!"</definedName>
    <definedName name="PLAIN_PLASTERING_7">"#REF!"</definedName>
    <definedName name="PLAIN_PLASTERING_8">"#REF!"</definedName>
    <definedName name="plan">#REF!</definedName>
    <definedName name="plank" localSheetId="1">'[32](31)'!#REF!</definedName>
    <definedName name="plank">#REF!</definedName>
    <definedName name="Plant">#REF!</definedName>
    <definedName name="Plantation">#REF!</definedName>
    <definedName name="PLANTS___MACHINERY">!#REF!</definedName>
    <definedName name="PLANTS___MACHINERY_17">!#REF!</definedName>
    <definedName name="PLANTS___MACHINERY_7">!#REF!</definedName>
    <definedName name="PLANTS___MACHINERY_7_17">!#REF!</definedName>
    <definedName name="PLANTS___MACHINERY_8">!#REF!</definedName>
    <definedName name="PLANTS___MACHINERY_8_17">!#REF!</definedName>
    <definedName name="PLANTS___MACHINERY_9">!#REF!</definedName>
    <definedName name="PLANTS___MACHINERY_9_17">!#REF!</definedName>
    <definedName name="PLAST">#REF!</definedName>
    <definedName name="plast1.3c">!#REF!</definedName>
    <definedName name="plast1.3cnh">!#REF!</definedName>
    <definedName name="plast1.3pcc">#REF!</definedName>
    <definedName name="plast1.4pcc">#REF!</definedName>
    <definedName name="plast1.6cnh">!#REF!</definedName>
    <definedName name="Plaster_17">#REF!</definedName>
    <definedName name="Platecomp">"$#REF!.$N$39"</definedName>
    <definedName name="Platecomp_1">"#REF!"</definedName>
    <definedName name="Platecomp_24">NA()</definedName>
    <definedName name="Platecomp_7">NA()</definedName>
    <definedName name="platecompactor">!#REF!</definedName>
    <definedName name="platecompactor_1">"#REF!"</definedName>
    <definedName name="platecompactor_12">"$#REF!.#REF!#REF!"</definedName>
    <definedName name="platecompactor_14">#REF!</definedName>
    <definedName name="platecompactor_15">#REF!</definedName>
    <definedName name="platecompactor_16">#REF!</definedName>
    <definedName name="platecompactor_17">#REF!</definedName>
    <definedName name="PlazaConstr">#REF!</definedName>
    <definedName name="PlazaElec_Cap">#REF!</definedName>
    <definedName name="plb">#REF!</definedName>
    <definedName name="plbeams">#REF!</definedName>
    <definedName name="plcablvl">#REF!</definedName>
    <definedName name="plcablvl_17">#REF!</definedName>
    <definedName name="plcath">#REF!</definedName>
    <definedName name="plcathl">#REF!</definedName>
    <definedName name="plcathm">#REF!</definedName>
    <definedName name="plcatht">#REF!</definedName>
    <definedName name="plcatlvl">#REF!</definedName>
    <definedName name="plf_m">#REF!</definedName>
    <definedName name="plf_s">#REF!</definedName>
    <definedName name="plt">#REF!</definedName>
    <definedName name="plumber">!#REF!</definedName>
    <definedName name="plumber_1">"#REF!"</definedName>
    <definedName name="plumber_12">"$#REF!.#REF!#REF!"</definedName>
    <definedName name="plumber_14">#REF!</definedName>
    <definedName name="plumber_15">#REF!</definedName>
    <definedName name="plumber_16">#REF!</definedName>
    <definedName name="plumber_17">#REF!</definedName>
    <definedName name="PLUMBING">!#REF!</definedName>
    <definedName name="PLUMBING_1">"#REF!"</definedName>
    <definedName name="PLUMBING_12">"$#REF!.#REF!#REF!"</definedName>
    <definedName name="PM_AirCompressor_210cfm">#REF!</definedName>
    <definedName name="PM_BatchTypeHMP_30_40">#REF!</definedName>
    <definedName name="PM_BitumenBoilerOilFired_1000">#REF!</definedName>
    <definedName name="PM_BitumenBoilerOilFired_200">#REF!</definedName>
    <definedName name="PM_BitumenEmulsionPressureDistributor">#REF!</definedName>
    <definedName name="PM_ConcreteMixer">#REF!</definedName>
    <definedName name="PM_Crane">#REF!</definedName>
    <definedName name="PM_Dozer_D50">#REF!</definedName>
    <definedName name="PM_ElectricGeneratorSet_125">#REF!</definedName>
    <definedName name="PM_FrontEndLoader_1cum">#REF!</definedName>
    <definedName name="PM_HydraulicBroom">#REF!</definedName>
    <definedName name="PM_HydraulicExcavator_09cum">#REF!</definedName>
    <definedName name="PM_Mixall_6_10t">#REF!</definedName>
    <definedName name="PM_MotorGrader">#REF!</definedName>
    <definedName name="PM_MotorGrader_1">NA()</definedName>
    <definedName name="PM_PaverFinisher">#REF!</definedName>
    <definedName name="PM_StoneCrusher_200TPH">#REF!</definedName>
    <definedName name="PM_ThreeWheeled_80_100kN_StaticRoller">#REF!</definedName>
    <definedName name="PM_ThreeWheeled_80_100kN_StaticRoller_1">NA()</definedName>
    <definedName name="PM_ThreeWheeled_80_100kN_StaticRoller_5" localSheetId="1">'[39]Plant _  Machinery'!$G$34</definedName>
    <definedName name="PM_ThreeWheeled_80_100kN_StaticRoller_5">#REF!</definedName>
    <definedName name="PM_ThreeWheeled_80_100kN_StaticRoller_6" localSheetId="1">'[40]Plant _  Machinery'!$G$34</definedName>
    <definedName name="PM_ThreeWheeled_80_100kN_StaticRoller_6">#REF!</definedName>
    <definedName name="PM_ThreeWheeled_80_100kN_StaticRoller_8" localSheetId="1">'[40]Plant _  Machinery'!$G$34</definedName>
    <definedName name="PM_ThreeWheeled_80_100kN_StaticRoller_8">#REF!</definedName>
    <definedName name="PM_ThreeWheeled_80_100kN_StaticRoller_9" localSheetId="1">'[40]Plant _  Machinery'!$G$34</definedName>
    <definedName name="PM_ThreeWheeled_80_100kN_StaticRoller_9">#REF!</definedName>
    <definedName name="PM_Tipper_55">#REF!</definedName>
    <definedName name="PM_Tractor_Ripper">#REF!</definedName>
    <definedName name="PM_Tractor_Rotavator">#REF!</definedName>
    <definedName name="PM_Tractor_Rotavator_1">NA()</definedName>
    <definedName name="PM_Tractor_Trolley">#REF!</definedName>
    <definedName name="PM_Tractor_Trolley_5" localSheetId="1">'[39]Plant _  Machinery'!$G$48</definedName>
    <definedName name="PM_Tractor_Trolley_5">#REF!</definedName>
    <definedName name="PM_Tractor_Trolley_6" localSheetId="1">'[40]Plant _  Machinery'!$G$48</definedName>
    <definedName name="PM_Tractor_Trolley_6">#REF!</definedName>
    <definedName name="PM_Tractor_Trolley_8" localSheetId="1">'[40]Plant _  Machinery'!$G$48</definedName>
    <definedName name="PM_Tractor_Trolley_8">#REF!</definedName>
    <definedName name="PM_Tractor_Trolley_9" localSheetId="1">'[40]Plant _  Machinery'!$G$48</definedName>
    <definedName name="PM_Tractor_Trolley_9">#REF!</definedName>
    <definedName name="PM_Truck">#REF!</definedName>
    <definedName name="PM_WaterTanker_6kl">#REF!</definedName>
    <definedName name="PM_WaterTanker_6kl_1">NA()</definedName>
    <definedName name="PM_WaterTanker_6kl_5" localSheetId="1">'[39]Plant _  Machinery'!$G$53</definedName>
    <definedName name="PM_WaterTanker_6kl_5">#REF!</definedName>
    <definedName name="PM_WaterTanker_6kl_6" localSheetId="1">'[40]Plant _  Machinery'!$G$53</definedName>
    <definedName name="PM_WaterTanker_6kl_6">#REF!</definedName>
    <definedName name="PM_WaterTanker_6kl_8" localSheetId="1">'[40]Plant _  Machinery'!$G$53</definedName>
    <definedName name="PM_WaterTanker_6kl_8">#REF!</definedName>
    <definedName name="PM_WaterTanker_6kl_9" localSheetId="1">'[40]Plant _  Machinery'!$G$53</definedName>
    <definedName name="PM_WaterTanker_6kl_9">#REF!</definedName>
    <definedName name="pma">#REF!</definedName>
    <definedName name="PMLead">!#REF!</definedName>
    <definedName name="PMV">#REF!</definedName>
    <definedName name="pn">#REF!</definedName>
    <definedName name="PO">#REF!</definedName>
    <definedName name="POC">#REF!</definedName>
    <definedName name="point1.2">!#REF!</definedName>
    <definedName name="point1.2c">!#REF!</definedName>
    <definedName name="point1.2cnh">!#REF!</definedName>
    <definedName name="point1.2pcc">#REF!</definedName>
    <definedName name="point1.3">!#REF!</definedName>
    <definedName name="point1.3cnh">!#REF!</definedName>
    <definedName name="POINTING">!#REF!</definedName>
    <definedName name="POINTING_1">"#REF!"</definedName>
    <definedName name="POINTING_12">"$#REF!.#REF!#REF!"</definedName>
    <definedName name="POINTING_7">"#REF!"</definedName>
    <definedName name="POINTING_8">"#REF!"</definedName>
    <definedName name="Poisson">#REF!</definedName>
    <definedName name="POL">!#REF!</definedName>
    <definedName name="POL_17">!#REF!</definedName>
    <definedName name="POL_7">!#REF!</definedName>
    <definedName name="POL_7_17">!#REF!</definedName>
    <definedName name="POL_8">!#REF!</definedName>
    <definedName name="POL_8_17">!#REF!</definedName>
    <definedName name="POL_9">!#REF!</definedName>
    <definedName name="POL_9_17">!#REF!</definedName>
    <definedName name="polish">#N/A</definedName>
    <definedName name="ponam">#REF!</definedName>
    <definedName name="poo">!#REF!</definedName>
    <definedName name="pooja">!#REF!</definedName>
    <definedName name="poonam">!#REF!</definedName>
    <definedName name="poooo">#REF!</definedName>
    <definedName name="popat">#N/A</definedName>
    <definedName name="post">!#REF!</definedName>
    <definedName name="Pot_Ptfe">#REF!</definedName>
    <definedName name="pothole100">!#REF!</definedName>
    <definedName name="pothole100pccG1929">#REF!</definedName>
    <definedName name="potholeover100">!#REF!</definedName>
    <definedName name="potholeover100pcc">#REF!</definedName>
    <definedName name="power" localSheetId="2">City&amp;" "&amp;State</definedName>
    <definedName name="power" localSheetId="1">City&amp;" "&amp;State</definedName>
    <definedName name="power" localSheetId="9">City&amp;" "&amp;State</definedName>
    <definedName name="power">City&amp;" "&amp;State</definedName>
    <definedName name="Power_cost">!#REF!</definedName>
    <definedName name="PP">#REF!</definedName>
    <definedName name="PP1S">#REF!</definedName>
    <definedName name="PP1SS">#REF!</definedName>
    <definedName name="PP2S">#REF!</definedName>
    <definedName name="PP2SS">#REF!</definedName>
    <definedName name="PP3S">#REF!</definedName>
    <definedName name="PP3SS">#REF!</definedName>
    <definedName name="PPavement">!#REF!</definedName>
    <definedName name="ppp">!#REF!</definedName>
    <definedName name="pq">#REF!</definedName>
    <definedName name="PQC">#REF!</definedName>
    <definedName name="pra">#REF!</definedName>
    <definedName name="pradeep">!#REF!</definedName>
    <definedName name="pratap" localSheetId="2" hidden="1">{"'Sheet1'!$A$4386:$N$4591"}</definedName>
    <definedName name="pratap" localSheetId="1" hidden="1">{"'Sheet1'!$A$4386:$N$4591"}</definedName>
    <definedName name="pratap" localSheetId="9" hidden="1">{"'Sheet1'!$A$4386:$N$4591"}</definedName>
    <definedName name="pratap" hidden="1">{"'Sheet1'!$A$4386:$N$4591"}</definedName>
    <definedName name="prcablvl">#REF!</definedName>
    <definedName name="prcacl">#REF!</definedName>
    <definedName name="prcathe">#REF!</definedName>
    <definedName name="prcathm">#REF!</definedName>
    <definedName name="prcatl">#REF!</definedName>
    <definedName name="prcatlvl">#REF!</definedName>
    <definedName name="prcawi">#REF!</definedName>
    <definedName name="Prelm_Exp">#REF!</definedName>
    <definedName name="Premould20">!#REF!</definedName>
    <definedName name="Premould20_1">"#REF!"</definedName>
    <definedName name="Premould20_12">"$#REF!.#REF!#REF!"</definedName>
    <definedName name="Premould20_14">#REF!</definedName>
    <definedName name="Premould20_15">#REF!</definedName>
    <definedName name="Premould20_16">#REF!</definedName>
    <definedName name="Premould20_17">#REF!</definedName>
    <definedName name="Premould20_7">"#REF!"</definedName>
    <definedName name="Premould20_8">"#REF!"</definedName>
    <definedName name="premoulded">!#REF!</definedName>
    <definedName name="premoulded_1">"#REF!"</definedName>
    <definedName name="premoulded_12">"$#REF!.#REF!#REF!"</definedName>
    <definedName name="premoulded_14">#REF!</definedName>
    <definedName name="premoulded_15">#REF!</definedName>
    <definedName name="premoulded_16">#REF!</definedName>
    <definedName name="premoulded_17">#REF!</definedName>
    <definedName name="premoulded_7">"#REF!"</definedName>
    <definedName name="premoulded_8">"#REF!"</definedName>
    <definedName name="PREPLANTCOST">!#REF!</definedName>
    <definedName name="PRESTRESS">!#REF!</definedName>
    <definedName name="PRESTRESSED">#REF!</definedName>
    <definedName name="PREVIOUS_FO" localSheetId="1">'[5]7. FLYOVER'!#REF!</definedName>
    <definedName name="PREVIOUS_FO">#REF!</definedName>
    <definedName name="PREVIOUS_KERBING">#REF!</definedName>
    <definedName name="PREVIOUS_MJBR_DECK">#REF!</definedName>
    <definedName name="PREVIOUS_MJBR_NEW" localSheetId="1">'[5]9.Major Bridge'!#REF!</definedName>
    <definedName name="PREVIOUS_MJBR_NEW">#REF!</definedName>
    <definedName name="PREVIOUS_MJBR_REPAIR">#REF!</definedName>
    <definedName name="PREVIOUS_MNBR" localSheetId="1">'[5]10.Minor Structure'!#REF!</definedName>
    <definedName name="PREVIOUS_MNBR">#REF!</definedName>
    <definedName name="PREVIOUS_REWALL01">#REF!</definedName>
    <definedName name="PREVIOUS_REWALL02">#REF!</definedName>
    <definedName name="PREVIOUS_ROB" localSheetId="1">'[5]8. ROB'!#REF!</definedName>
    <definedName name="PREVIOUS_ROB">#REF!</definedName>
    <definedName name="PREVIOUS_TAPI">#REF!</definedName>
    <definedName name="PrevYears">#REF!</definedName>
    <definedName name="prfrht">#REF!</definedName>
    <definedName name="primecat">!#REF!</definedName>
    <definedName name="PrimeCoat">!#REF!</definedName>
    <definedName name="primecoathigh">!#REF!</definedName>
    <definedName name="primecoathighpcc">#REF!</definedName>
    <definedName name="primecoatlowpcc">#REF!</definedName>
    <definedName name="primecoatmedium">!#REF!</definedName>
    <definedName name="pRIMSCH">!#REF!</definedName>
    <definedName name="pRIMSCH_17">!#REF!</definedName>
    <definedName name="pRIMSCH_7">!#REF!</definedName>
    <definedName name="pRIMSCH_7_17">!#REF!</definedName>
    <definedName name="pRIMSCH_8">!#REF!</definedName>
    <definedName name="pRIMSCH_8_17">!#REF!</definedName>
    <definedName name="pRIMSCH_9">!#REF!</definedName>
    <definedName name="pRIMSCH_9_17">!#REF!</definedName>
    <definedName name="Princ">#REF!</definedName>
    <definedName name="_xlnm.Print_Area" localSheetId="2">Abstract!$A$1:$H$94</definedName>
    <definedName name="_xlnm.Print_Area" localSheetId="1">'Abstract Summary'!$A$1:$F$13</definedName>
    <definedName name="_xlnm.Print_Area" localSheetId="9">'Box Culvert BBS '!$A$1:$AI$103</definedName>
    <definedName name="_xlnm.Print_Area" localSheetId="8">'Drain BBS '!$A$1:$AI$57</definedName>
    <definedName name="_xlnm.Print_Area" localSheetId="3">M.Sheet!$A$1:$I$92</definedName>
    <definedName name="_xlnm.Print_Area" localSheetId="5">'PCC Drain '!$A$1:$AC$20</definedName>
    <definedName name="_xlnm.Print_Area" localSheetId="6">'PQC Panels '!$A$1:$AI$36</definedName>
    <definedName name="_xlnm.Print_Area" localSheetId="7">'Top Encas'!$A$1:$AC$19</definedName>
    <definedName name="_xlnm.Print_Area">#REF!</definedName>
    <definedName name="Print_Area_MI">!#REF!</definedName>
    <definedName name="PRINT_AREA_MI___0">!#REF!</definedName>
    <definedName name="Print_Area_MI_1">"#REF!"</definedName>
    <definedName name="Print_Area_MI_14">#REF!</definedName>
    <definedName name="Print_Area_MI_15">#REF!</definedName>
    <definedName name="Print_Area_MI_16">#REF!</definedName>
    <definedName name="PRINT_AREA_MI_17">!#REF!</definedName>
    <definedName name="Print_Area_MI_24">NA()</definedName>
    <definedName name="Print_Area_MI_7">NA()</definedName>
    <definedName name="PRINT_AREA_MI_7_17">!#REF!</definedName>
    <definedName name="Print_Area_MI_8">"#REF!"</definedName>
    <definedName name="PRINT_AREA_MI_8_17">!#REF!</definedName>
    <definedName name="PRINT_AREA_MI_9">!#REF!</definedName>
    <definedName name="PRINT_AREA_MI_9_17">!#REF!</definedName>
    <definedName name="Print_Area_MI1">!#REF!</definedName>
    <definedName name="Print_Area_Reset" localSheetId="2">OFFSET(Full_Print,0,0,Last_Row)</definedName>
    <definedName name="Print_Area_Reset" localSheetId="1">OFFSET(Full_Print,0,0,Last_Row)</definedName>
    <definedName name="Print_Area_Reset" localSheetId="9">OFFSET(Full_Print,0,0,Last_Row)</definedName>
    <definedName name="Print_Area_Reset">OFFSET(Full_Print,0,0,Last_Row)</definedName>
    <definedName name="print_Area1">!#REF!</definedName>
    <definedName name="Print_Area2">!#REF!</definedName>
    <definedName name="Print_Area3">#REF!</definedName>
    <definedName name="Print_Area4">!#REF!</definedName>
    <definedName name="Print_Range">#REF!</definedName>
    <definedName name="Print_Range___0">#REF!</definedName>
    <definedName name="Print_Range___1">#REF!</definedName>
    <definedName name="Print_Start">!#REF!</definedName>
    <definedName name="print_title">#REF!</definedName>
    <definedName name="_xlnm.Print_Titles" localSheetId="2">Abstract!$1:$3</definedName>
    <definedName name="_xlnm.Print_Titles" localSheetId="9">'Box Culvert BBS '!$1:$12</definedName>
    <definedName name="_xlnm.Print_Titles" localSheetId="3">M.Sheet!$1:$3</definedName>
    <definedName name="_xlnm.Print_Titles">#REF!</definedName>
    <definedName name="PRINT_TITLES_MI">!#REF!</definedName>
    <definedName name="PRINT_TITLES_MI_17">!#REF!</definedName>
    <definedName name="PRINT_TITLES_MI_7">!#REF!</definedName>
    <definedName name="PRINT_TITLES_MI_7_17">!#REF!</definedName>
    <definedName name="PRINT_TITLES_MI_8">!#REF!</definedName>
    <definedName name="PRINT_TITLES_MI_8_17">!#REF!</definedName>
    <definedName name="PRINT_TITLES_MI_9">!#REF!</definedName>
    <definedName name="PRINT_TITLES_MI_9_17">!#REF!</definedName>
    <definedName name="PRINT1">#REF!</definedName>
    <definedName name="prlgthl">#REF!</definedName>
    <definedName name="prlgthl_17">#REF!</definedName>
    <definedName name="prlgthl_7">#REF!</definedName>
    <definedName name="prlgthl_7_17">#REF!</definedName>
    <definedName name="prlgthl_8">#REF!</definedName>
    <definedName name="prlgthl_8_17">#REF!</definedName>
    <definedName name="prlgthl_9">#REF!</definedName>
    <definedName name="prlgthl_9_17">#REF!</definedName>
    <definedName name="prlgtht">#REF!</definedName>
    <definedName name="prlgtht_7">#REF!</definedName>
    <definedName name="prlgtht_8">#REF!</definedName>
    <definedName name="prlgtht_9">#REF!</definedName>
    <definedName name="prn_aggqntty">NA()</definedName>
    <definedName name="PRN_MAJ_QUANTITY">NA()</definedName>
    <definedName name="PRNT_TITLES">#REF!</definedName>
    <definedName name="PRO_AGG_CHA">#REF!</definedName>
    <definedName name="PRO_AGG_CHI">#REF!</definedName>
    <definedName name="PRO_AGG_RAJ">#REF!</definedName>
    <definedName name="PRO_AGG_VAS">#REF!</definedName>
    <definedName name="PRO_ASH">#REF!</definedName>
    <definedName name="PRO_ASH_ABMP02">#REF!</definedName>
    <definedName name="PRO_ASH_ABMP03">#REF!</definedName>
    <definedName name="PRO_ASH_ABMP05">#REF!</definedName>
    <definedName name="PRO_RMC_01">#REF!</definedName>
    <definedName name="PRO_RMC_02">#REF!</definedName>
    <definedName name="PRO_WMM_204">#REF!</definedName>
    <definedName name="PRO_WMM_211">#REF!</definedName>
    <definedName name="PRO_WMM_222">#REF!</definedName>
    <definedName name="PRO_WMM_252">#REF!</definedName>
    <definedName name="PRO_WMM_OWN">#REF!</definedName>
    <definedName name="PRO_WMM_PRW">#REF!</definedName>
    <definedName name="ProdForm" hidden="1">#REF!</definedName>
    <definedName name="Product" hidden="1">#REF!</definedName>
    <definedName name="PROFILE">!#REF!</definedName>
    <definedName name="PROFITABILITYSCHEDULES">!#REF!</definedName>
    <definedName name="Project">!#REF!</definedName>
    <definedName name="Project_Duration">!#REF!</definedName>
    <definedName name="Project_length">!#REF!</definedName>
    <definedName name="Projected_Annual_Average_Daily_Traffic_Based_on_Vehicle_Registration">#REF!</definedName>
    <definedName name="Projected_most_Probable_Annual_Average_Daily_Traffic_Based_on_Elasticity">#REF!</definedName>
    <definedName name="ProjectLocation">#REF!</definedName>
    <definedName name="projectName">#REF!</definedName>
    <definedName name="projectno">"P111019"</definedName>
    <definedName name="ProjectNumber">#REF!</definedName>
    <definedName name="ProjectSubtitle">#REF!</definedName>
    <definedName name="ProjectTitle">#REF!</definedName>
    <definedName name="PROLL">!#REF!</definedName>
    <definedName name="Prop_CW_App_Wid">!#REF!</definedName>
    <definedName name="Prop_CW_Wid">!#REF!</definedName>
    <definedName name="PROPFLOW">#REF!</definedName>
    <definedName name="PROPS">#REF!</definedName>
    <definedName name="Pror....">!#REF!</definedName>
    <definedName name="Prov">!#REF!</definedName>
    <definedName name="PS">!#REF!</definedName>
    <definedName name="PS___0">!#REF!</definedName>
    <definedName name="PS___13">!#REF!</definedName>
    <definedName name="ps_app">#REF!</definedName>
    <definedName name="ps_est">#REF!</definedName>
    <definedName name="ps_max">#REF!</definedName>
    <definedName name="ps_paid">#REF!</definedName>
    <definedName name="ps_quo">#REF!</definedName>
    <definedName name="ps_rec">#REF!</definedName>
    <definedName name="psbmth">#REF!</definedName>
    <definedName name="psd">#REF!</definedName>
    <definedName name="psflexure">#REF!</definedName>
    <definedName name="psl">#REF!</definedName>
    <definedName name="Psoilmax">#REF!</definedName>
    <definedName name="PsoilmaxULS">#REF!</definedName>
    <definedName name="pst">#REF!</definedName>
    <definedName name="ptb">#REF!</definedName>
    <definedName name="PTCS">!#REF!</definedName>
    <definedName name="ptr">!#REF!</definedName>
    <definedName name="ptr_1">"#REF!"</definedName>
    <definedName name="ptr_24">NA()</definedName>
    <definedName name="ptr_7">NA()</definedName>
    <definedName name="ptr_8">"#REF!"</definedName>
    <definedName name="Ptroller">!#REF!</definedName>
    <definedName name="Ptroller_1">"#REF!"</definedName>
    <definedName name="Ptroller_12">"$#REF!.#REF!#REF!"</definedName>
    <definedName name="Ptroller_14">#REF!</definedName>
    <definedName name="Ptroller_15">#REF!</definedName>
    <definedName name="Ptroller_16">#REF!</definedName>
    <definedName name="Ptroller_17">#REF!</definedName>
    <definedName name="ptt">#REF!</definedName>
    <definedName name="Pu">#REF!</definedName>
    <definedName name="Pugmill">!#REF!</definedName>
    <definedName name="Pugmill_1">"#REF!"</definedName>
    <definedName name="Pugmill_12">"$#REF!.#REF!#REF!"</definedName>
    <definedName name="Pugmill_14">#REF!</definedName>
    <definedName name="Pugmill_15">#REF!</definedName>
    <definedName name="Pugmill_16">#REF!</definedName>
    <definedName name="Pugmill_17">#REF!</definedName>
    <definedName name="PUMP">#REF!</definedName>
    <definedName name="PUP">#REF!</definedName>
    <definedName name="PUP4.3">#REF!</definedName>
    <definedName name="PUR_AGG">#REF!</definedName>
    <definedName name="PUR_AGG_222">#REF!</definedName>
    <definedName name="PUR_AGG_252">#REF!</definedName>
    <definedName name="Puz">#REF!</definedName>
    <definedName name="pvc150.pcc">#REF!</definedName>
    <definedName name="pvc150bridge">!#REF!</definedName>
    <definedName name="pvc150nh">!#REF!</definedName>
    <definedName name="pvc150pcc" localSheetId="1">'[11] AnalysisPCC'!$G$1067</definedName>
    <definedName name="pvc150pcc">#REF!</definedName>
    <definedName name="pvcac150c">!#REF!</definedName>
    <definedName name="pvcac150pcc">#REF!</definedName>
    <definedName name="pvcpipe100">!#REF!</definedName>
    <definedName name="pvcpipe100_1">"#REF!"</definedName>
    <definedName name="pvcpipe100_12">"$#REF!.#REF!#REF!"</definedName>
    <definedName name="pvcpipe100_14">#REF!</definedName>
    <definedName name="pvcpipe100_15">#REF!</definedName>
    <definedName name="pvcpipe100_16">#REF!</definedName>
    <definedName name="pvcpipe100_17">#REF!</definedName>
    <definedName name="pvcpipe150">!#REF!</definedName>
    <definedName name="pvcpipe150_1">"#REF!"</definedName>
    <definedName name="pvcpipe150_12">"$#REF!.#REF!#REF!"</definedName>
    <definedName name="pvcpipe150_14">#REF!</definedName>
    <definedName name="pvcpipe150_15">#REF!</definedName>
    <definedName name="pvcpipe150_16">#REF!</definedName>
    <definedName name="pvcpipe150_17">#REF!</definedName>
    <definedName name="pvcpipe50">!#REF!</definedName>
    <definedName name="pvcpipe50_1">"#REF!"</definedName>
    <definedName name="pvcpipe50_12">"$#REF!.#REF!#REF!"</definedName>
    <definedName name="pvcpipe50_14">#REF!</definedName>
    <definedName name="pvcpipe50_15">#REF!</definedName>
    <definedName name="pvcpipe50_16">#REF!</definedName>
    <definedName name="pvcpipe50_17">#REF!</definedName>
    <definedName name="pwc">!#REF!</definedName>
    <definedName name="q">#REF!</definedName>
    <definedName name="q_16">#REF!</definedName>
    <definedName name="q_17">#REF!</definedName>
    <definedName name="q_9">#REF!</definedName>
    <definedName name="qaaaaa">#REF!</definedName>
    <definedName name="qap" localSheetId="2" hidden="1">{"'Typical Costs Estimates'!$C$158:$H$161"}</definedName>
    <definedName name="qap" localSheetId="1" hidden="1">{"'Typical Costs Estimates'!$C$158:$H$161"}</definedName>
    <definedName name="qap" localSheetId="9" hidden="1">{"'Typical Costs Estimates'!$C$158:$H$161"}</definedName>
    <definedName name="qap" hidden="1">{"'Typical Costs Estimates'!$C$158:$H$161"}</definedName>
    <definedName name="qar">#REF!</definedName>
    <definedName name="Qc">!#REF!</definedName>
    <definedName name="Qc___0">!#REF!</definedName>
    <definedName name="Qc___13">!#REF!</definedName>
    <definedName name="qdb">#REF!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me">!#REF!</definedName>
    <definedName name="qnet">#REF!</definedName>
    <definedName name="qnetlat">#REF!</definedName>
    <definedName name="qnetseis">#REF!</definedName>
    <definedName name="qnetsi">#REF!</definedName>
    <definedName name="qq">#REF!</definedName>
    <definedName name="qqq">!#REF!</definedName>
    <definedName name="QQQQ">NA()</definedName>
    <definedName name="qqqqq">!#REF!</definedName>
    <definedName name="QQQQQQQQQQQ">!#REF!</definedName>
    <definedName name="Qr">!#REF!</definedName>
    <definedName name="qregt3yg">!#REF!</definedName>
    <definedName name="Qry_Gsr">!#REF!</definedName>
    <definedName name="qs">#REF!</definedName>
    <definedName name="Qspan">!#REF!</definedName>
    <definedName name="Qt1A">#REF!</definedName>
    <definedName name="Qt1B">#REF!</definedName>
    <definedName name="qt1ew">#REF!</definedName>
    <definedName name="Qt1P">#REF!</definedName>
    <definedName name="qt2ew">#REF!</definedName>
    <definedName name="Qt2p">#REF!</definedName>
    <definedName name="Qt3p">#REF!</definedName>
    <definedName name="Qt4p">#REF!</definedName>
    <definedName name="qtbi">#REF!</definedName>
    <definedName name="qtbm">#REF!</definedName>
    <definedName name="qtbox">#REF!</definedName>
    <definedName name="qtbsg">#REF!</definedName>
    <definedName name="Qtew">#REF!</definedName>
    <definedName name="qtgr">#REF!</definedName>
    <definedName name="qtkerb">#REF!</definedName>
    <definedName name="qtkp">#REF!</definedName>
    <definedName name="qtm">#REF!</definedName>
    <definedName name="qtml1">#REF!</definedName>
    <definedName name="qtml2">#REF!</definedName>
    <definedName name="qtmss">#REF!</definedName>
    <definedName name="qtprim">#REF!</definedName>
    <definedName name="qtpvbl">#REF!</definedName>
    <definedName name="qtrollwbm">#REF!</definedName>
    <definedName name="qtsand">#REF!</definedName>
    <definedName name="qtslab">#REF!</definedName>
    <definedName name="qtspm">#REF!</definedName>
    <definedName name="qtsps">#REF!</definedName>
    <definedName name="qtstd">#REF!</definedName>
    <definedName name="qttc">#REF!</definedName>
    <definedName name="qtverge">#REF!</definedName>
    <definedName name="Qty">#REF!</definedName>
    <definedName name="QTY.">SUM(#REF!)</definedName>
    <definedName name="Qty_as_on_apr">!#REF!</definedName>
    <definedName name="Qty_L">#REF!</definedName>
    <definedName name="Qty_R">#REF!</definedName>
    <definedName name="qtyunitsum">#REF!</definedName>
    <definedName name="quarter_1">!#REF!</definedName>
    <definedName name="quarter_2">!#REF!</definedName>
    <definedName name="quarter_3">!#REF!</definedName>
    <definedName name="quarter_4">!#REF!</definedName>
    <definedName name="QUARTER1">!#REF!</definedName>
    <definedName name="QUARTER2">!#REF!</definedName>
    <definedName name="QUARTER3">!#REF!</definedName>
    <definedName name="QUARTER4">!#REF!</definedName>
    <definedName name="quarterly_report">!#REF!</definedName>
    <definedName name="QUARTZ">#REF!</definedName>
    <definedName name="qult">!#REF!</definedName>
    <definedName name="qult_17">!#REF!</definedName>
    <definedName name="qult_7">!#REF!</definedName>
    <definedName name="qult_7_17">!#REF!</definedName>
    <definedName name="qult_8">!#REF!</definedName>
    <definedName name="qult_8_17">!#REF!</definedName>
    <definedName name="qult_9">!#REF!</definedName>
    <definedName name="qult_9_17">!#REF!</definedName>
    <definedName name="qw">!#REF!</definedName>
    <definedName name="QWE">!#REF!</definedName>
    <definedName name="qwer">#N/A</definedName>
    <definedName name="qwerrt">!#REF!</definedName>
    <definedName name="qwertyu" localSheetId="2" hidden="1">{#N/A,#N/A,TRUE,"Front";#N/A,#N/A,TRUE,"Simple Letter";#N/A,#N/A,TRUE,"Inside";#N/A,#N/A,TRUE,"Contents";#N/A,#N/A,TRUE,"Basis";#N/A,#N/A,TRUE,"Inclusions";#N/A,#N/A,TRUE,"Exclusions";#N/A,#N/A,TRUE,"Areas";#N/A,#N/A,TRUE,"Summary";#N/A,#N/A,TRUE,"Detail"}</definedName>
    <definedName name="qwertyu" localSheetId="1" hidden="1">{#N/A,#N/A,TRUE,"Front";#N/A,#N/A,TRUE,"Simple Letter";#N/A,#N/A,TRUE,"Inside";#N/A,#N/A,TRUE,"Contents";#N/A,#N/A,TRUE,"Basis";#N/A,#N/A,TRUE,"Inclusions";#N/A,#N/A,TRUE,"Exclusions";#N/A,#N/A,TRUE,"Areas";#N/A,#N/A,TRUE,"Summary";#N/A,#N/A,TRUE,"Detail"}</definedName>
    <definedName name="qwertyu" localSheetId="9" hidden="1">{#N/A,#N/A,TRUE,"Front";#N/A,#N/A,TRUE,"Simple Letter";#N/A,#N/A,TRUE,"Inside";#N/A,#N/A,TRUE,"Contents";#N/A,#N/A,TRUE,"Basis";#N/A,#N/A,TRUE,"Inclusions";#N/A,#N/A,TRUE,"Exclusions";#N/A,#N/A,TRUE,"Areas";#N/A,#N/A,TRUE,"Summary";#N/A,#N/A,TRUE,"Detail"}</definedName>
    <definedName name="qwertyu" hidden="1">{#N/A,#N/A,TRUE,"Front";#N/A,#N/A,TRUE,"Simple Letter";#N/A,#N/A,TRUE,"Inside";#N/A,#N/A,TRUE,"Contents";#N/A,#N/A,TRUE,"Basis";#N/A,#N/A,TRUE,"Inclusions";#N/A,#N/A,TRUE,"Exclusions";#N/A,#N/A,TRUE,"Areas";#N/A,#N/A,TRUE,"Summary";#N/A,#N/A,TRUE,"Detail"}</definedName>
    <definedName name="qwqw" localSheetId="1">'[49]10.Minor Structure'!#REF!</definedName>
    <definedName name="qwqw">#REF!</definedName>
    <definedName name="QWW">!#REF!</definedName>
    <definedName name="R.C.C.">#REF!</definedName>
    <definedName name="R_">!#REF!</definedName>
    <definedName name="R_1_">#REF!</definedName>
    <definedName name="R_2_">#REF!</definedName>
    <definedName name="R_b">#REF!</definedName>
    <definedName name="r_date">!#REF!</definedName>
    <definedName name="R10000000">!#REF!</definedName>
    <definedName name="R1099999">!#REF!</definedName>
    <definedName name="RA">!#REF!</definedName>
    <definedName name="ra_2050">#REF!</definedName>
    <definedName name="raaa" localSheetId="2" hidden="1">{"'Sheet1'!$A$4386:$N$4591"}</definedName>
    <definedName name="raaa" localSheetId="1" hidden="1">{"'Sheet1'!$A$4386:$N$4591"}</definedName>
    <definedName name="raaa" localSheetId="9" hidden="1">{"'Sheet1'!$A$4386:$N$4591"}</definedName>
    <definedName name="raaa" hidden="1">{"'Sheet1'!$A$4386:$N$4591"}</definedName>
    <definedName name="rabm">#REF!</definedName>
    <definedName name="rabsg">#REF!</definedName>
    <definedName name="RAEYAEY">#REF!</definedName>
    <definedName name="RaftD">!#REF!</definedName>
    <definedName name="RaftSlbThk">!#REF!</definedName>
    <definedName name="ragsbi">#REF!</definedName>
    <definedName name="ragsbiii">#REF!</definedName>
    <definedName name="rail">#REF!</definedName>
    <definedName name="railecc">!#REF!</definedName>
    <definedName name="railecc_17">!#REF!</definedName>
    <definedName name="railing">!#REF!</definedName>
    <definedName name="Railing_wid">!#REF!</definedName>
    <definedName name="railwt">!#REF!</definedName>
    <definedName name="railwt_17">!#REF!</definedName>
    <definedName name="raisedmarker.pcc">#REF!</definedName>
    <definedName name="raisedmarkerpcc">#REF!</definedName>
    <definedName name="Raj" localSheetId="2" hidden="1">{"'Sheet1'!$A$4386:$N$4591"}</definedName>
    <definedName name="Raj" localSheetId="1" hidden="1">{"'Sheet1'!$A$4386:$N$4591"}</definedName>
    <definedName name="Raj" localSheetId="9" hidden="1">{"'Sheet1'!$A$4386:$N$4591"}</definedName>
    <definedName name="Raj" hidden="1">{"'Sheet1'!$A$4386:$N$4591"}</definedName>
    <definedName name="raja" localSheetId="2">City&amp;" "&amp;State</definedName>
    <definedName name="raja" localSheetId="1">City&amp;" "&amp;State</definedName>
    <definedName name="raja" localSheetId="9">City&amp;" "&amp;State</definedName>
    <definedName name="raja">City&amp;" "&amp;State</definedName>
    <definedName name="rajk">#REF!</definedName>
    <definedName name="RAJNAGAR">!#REF!</definedName>
    <definedName name="rakerb">#REF!</definedName>
    <definedName name="rakesh">!#REF!</definedName>
    <definedName name="RAM">!#REF!</definedName>
    <definedName name="raman">!#REF!</definedName>
    <definedName name="ramprakash">#REF!</definedName>
    <definedName name="Rampura">#REF!</definedName>
    <definedName name="ramss">#REF!</definedName>
    <definedName name="rani">#REF!</definedName>
    <definedName name="ranjan">#REF!</definedName>
    <definedName name="Ranjit">#REF!</definedName>
    <definedName name="rapc">#REF!</definedName>
    <definedName name="raprim">#REF!</definedName>
    <definedName name="rapvbl">#REF!</definedName>
    <definedName name="rasd">#REF!</definedName>
    <definedName name="RASLAB">#REF!</definedName>
    <definedName name="ratc">#REF!</definedName>
    <definedName name="Rate">!#REF!</definedName>
    <definedName name="RATE___0">!#REF!</definedName>
    <definedName name="Rate_a_CuttingTree_300_1800">!#REF!</definedName>
    <definedName name="Rate_a_CuttingTree_300_1800_1">"#REF!"</definedName>
    <definedName name="Rate_a_CuttingTree_300_1800_12">"$#REF!.#REF!#REF!"</definedName>
    <definedName name="Rate_b_CuttingTree_above1800">!#REF!</definedName>
    <definedName name="Rate_b_CuttingTree_above1800_1">"#REF!"</definedName>
    <definedName name="Rate_b_CuttingTree_above1800_12">"$#REF!.#REF!#REF!"</definedName>
    <definedName name="Rate_BM_excluding">!#REF!</definedName>
    <definedName name="Rate_BM_excluding_1">"#REF!"</definedName>
    <definedName name="Rate_BM_excluding_12">"$#REF!.#REF!#REF!"</definedName>
    <definedName name="Rate_BM_including">!#REF!</definedName>
    <definedName name="Rate_BM_including_1">"#REF!"</definedName>
    <definedName name="Rate_BM_including_12">"$#REF!.#REF!#REF!"</definedName>
    <definedName name="Rate_Clearing_grubbing">!#REF!</definedName>
    <definedName name="Rate_Clearing_grubbing_1">"#REF!"</definedName>
    <definedName name="Rate_Clearing_grubbing_12">"$#REF!.#REF!#REF!"</definedName>
    <definedName name="Rate_Disposal">!#REF!</definedName>
    <definedName name="Rate_Disposal_1">"#REF!"</definedName>
    <definedName name="Rate_Disposal_12">"$#REF!.#REF!#REF!"</definedName>
    <definedName name="Rate_Earthexcavation_indrains_HS">!#REF!</definedName>
    <definedName name="Rate_Earthexcavation_indrains_HS_1">"#REF!"</definedName>
    <definedName name="Rate_Earthexcavation_indrains_HS_12">"$#REF!.#REF!#REF!"</definedName>
    <definedName name="Rate_Earthexcavation_infounation_ORWB">!#REF!</definedName>
    <definedName name="Rate_Earthexcavation_infounation_ORWB_1">"#REF!"</definedName>
    <definedName name="Rate_Earthexcavation_infounation_ORWB_12">"$#REF!.#REF!#REF!"</definedName>
    <definedName name="Rate_Earthexcavation_infoundation_HS">!#REF!</definedName>
    <definedName name="Rate_Earthexcavation_infoundation_HS_1">"#REF!"</definedName>
    <definedName name="Rate_Earthexcavation_infoundation_HS_12">"$#REF!.#REF!#REF!"</definedName>
    <definedName name="Rate_Earthfilling_surplussoil">!#REF!</definedName>
    <definedName name="Rate_Earthfilling_surplussoil_1">"#REF!"</definedName>
    <definedName name="Rate_Earthfilling_surplussoil_12">"$#REF!.#REF!#REF!"</definedName>
    <definedName name="Rate_Embankment_availableearth">!#REF!</definedName>
    <definedName name="Rate_Embankment_availableearth_1">"#REF!"</definedName>
    <definedName name="Rate_Embankment_availableearth_12">"$#REF!.#REF!#REF!"</definedName>
    <definedName name="Rate_Embankment_newearth">!#REF!</definedName>
    <definedName name="Rate_Embankment_newearth_1">"#REF!"</definedName>
    <definedName name="Rate_Embankment_newearth_12">"$#REF!.#REF!#REF!"</definedName>
    <definedName name="Rate_LBM_excluding">!#REF!</definedName>
    <definedName name="Rate_LBM_excluding_1">"#REF!"</definedName>
    <definedName name="Rate_LBM_excluding_12">"$#REF!.#REF!#REF!"</definedName>
    <definedName name="Rate_LBM_including">!#REF!</definedName>
    <definedName name="Rate_LBM_including_1">"#REF!"</definedName>
    <definedName name="Rate_LBM_including_12">"$#REF!.#REF!#REF!"</definedName>
    <definedName name="Rate_MSS_excluding">!#REF!</definedName>
    <definedName name="Rate_MSS_excluding_1">"#REF!"</definedName>
    <definedName name="Rate_MSS_excluding_12">"$#REF!.#REF!#REF!"</definedName>
    <definedName name="Rate_MSS_including">!#REF!</definedName>
    <definedName name="Rate_MSS_including_1">"#REF!"</definedName>
    <definedName name="Rate_MSS_including_12">"$#REF!.#REF!#REF!"</definedName>
    <definedName name="Rate_Primercoat_excluding">!#REF!</definedName>
    <definedName name="Rate_Primercoat_excluding_1">"#REF!"</definedName>
    <definedName name="Rate_Primercoat_excluding_12">"$#REF!.#REF!#REF!"</definedName>
    <definedName name="Rate_Primercoat_including">!#REF!</definedName>
    <definedName name="Rate_Primercoat_including_1">"#REF!"</definedName>
    <definedName name="Rate_Primercoat_including_12">"$#REF!.#REF!#REF!"</definedName>
    <definedName name="Rate_Profilecorrective_excluding">!#REF!</definedName>
    <definedName name="Rate_Profilecorrective_excluding_1">"#REF!"</definedName>
    <definedName name="Rate_Profilecorrective_excluding_12">"$#REF!.#REF!#REF!"</definedName>
    <definedName name="Rate_Profilecorrective_including">!#REF!</definedName>
    <definedName name="Rate_Profilecorrective_including_1">"#REF!"</definedName>
    <definedName name="Rate_Profilecorrective_including_12">"$#REF!.#REF!#REF!"</definedName>
    <definedName name="Rate_Repairpothole_including">!#REF!</definedName>
    <definedName name="Rate_Repairpothole_including_1">"#REF!"</definedName>
    <definedName name="Rate_Repairpothole_including_12">"$#REF!.#REF!#REF!"</definedName>
    <definedName name="Rate_Repairpotholes_exluding">!#REF!</definedName>
    <definedName name="Rate_Repairpotholes_exluding_1">"#REF!"</definedName>
    <definedName name="Rate_Repairpotholes_exluding_12">"$#REF!.#REF!#REF!"</definedName>
    <definedName name="Rate_Sandfilling">!#REF!</definedName>
    <definedName name="Rate_Sandfilling_1">"#REF!"</definedName>
    <definedName name="Rate_Sandfilling_12">"$#REF!.#REF!#REF!"</definedName>
    <definedName name="Rate_SDBC_excluding">!#REF!</definedName>
    <definedName name="Rate_SDBC_excluding_1">"#REF!"</definedName>
    <definedName name="Rate_SDBC_excluding_12">"$#REF!.#REF!#REF!"</definedName>
    <definedName name="Rate_SDBC_including">!#REF!</definedName>
    <definedName name="Rate_SDBC_including_1">"#REF!"</definedName>
    <definedName name="Rate_SDBC_including_12">"$#REF!.#REF!#REF!"</definedName>
    <definedName name="Rate_Subbase">!#REF!</definedName>
    <definedName name="Rate_Subbase_1">"#REF!"</definedName>
    <definedName name="Rate_Subbase_12">"$#REF!.#REF!#REF!"</definedName>
    <definedName name="Rate_Tackcoat_granular_including">!#REF!</definedName>
    <definedName name="Rate_Tackcoat_granular_including_1">"#REF!"</definedName>
    <definedName name="Rate_Tackcoat_granular_including_12">"$#REF!.#REF!#REF!"</definedName>
    <definedName name="Rate_Tackcoat_granularbase_excluding">!#REF!</definedName>
    <definedName name="Rate_Tackcoat_granularbase_excluding_1">"#REF!"</definedName>
    <definedName name="Rate_Tackcoat_granularbase_excluding_12">"$#REF!.#REF!#REF!"</definedName>
    <definedName name="Rate_Tackcoat_topsurface_excluding">!#REF!</definedName>
    <definedName name="Rate_Tackcoat_topsurface_excluding_1">"#REF!"</definedName>
    <definedName name="Rate_Tackcoat_topsurface_excluding_12">"$#REF!.#REF!#REF!"</definedName>
    <definedName name="Rate_Tackcoat_topsurface_including">!#REF!</definedName>
    <definedName name="Rate_Tackcoat_topsurface_including_1">"#REF!"</definedName>
    <definedName name="Rate_Tackcoat_topsurface_including_12">"$#REF!.#REF!#REF!"</definedName>
    <definedName name="Rate_WMM">!#REF!</definedName>
    <definedName name="Rate_WMM_1">"#REF!"</definedName>
    <definedName name="Rate_WMM_12">"$#REF!.#REF!#REF!"</definedName>
    <definedName name="rate0">#REF!</definedName>
    <definedName name="rate1">#REF!</definedName>
    <definedName name="rate10">#REF!</definedName>
    <definedName name="rate11pup">#REF!</definedName>
    <definedName name="RATE11VUP">#REF!</definedName>
    <definedName name="rate12">#REF!</definedName>
    <definedName name="rate13">#REF!</definedName>
    <definedName name="rate14">#REF!</definedName>
    <definedName name="rate15">#REF!</definedName>
    <definedName name="rate16">#REF!</definedName>
    <definedName name="rate17">#REF!</definedName>
    <definedName name="rate18">#REF!</definedName>
    <definedName name="rate19">#REF!</definedName>
    <definedName name="rate2">#REF!</definedName>
    <definedName name="RATE20">#REF!</definedName>
    <definedName name="rate21">#REF!</definedName>
    <definedName name="rate3">#REF!</definedName>
    <definedName name="rate4">#REF!</definedName>
    <definedName name="rate5">#REF!</definedName>
    <definedName name="rate6" localSheetId="1">'[50]RATE COMPILATION'!$L$5:$M$164</definedName>
    <definedName name="rate6">#REF!</definedName>
    <definedName name="rate7">#REF!</definedName>
    <definedName name="rate8">#REF!</definedName>
    <definedName name="rate9">#REF!</definedName>
    <definedName name="Rateanalisys" localSheetId="2" hidden="1">{"'Sheet1'!$A$4386:$N$4591"}</definedName>
    <definedName name="Rateanalisys" localSheetId="1" hidden="1">{"'Sheet1'!$A$4386:$N$4591"}</definedName>
    <definedName name="Rateanalisys" localSheetId="9" hidden="1">{"'Sheet1'!$A$4386:$N$4591"}</definedName>
    <definedName name="Rateanalisys" hidden="1">{"'Sheet1'!$A$4386:$N$4591"}</definedName>
    <definedName name="rates">!#REF!</definedName>
    <definedName name="RATEST">!#REF!</definedName>
    <definedName name="raverge">#REF!</definedName>
    <definedName name="ravi">!#REF!</definedName>
    <definedName name="ravi_1">"#REF!"</definedName>
    <definedName name="ravi_12">"$#REF!.#REF!#REF!"</definedName>
    <definedName name="rawmm">#REF!</definedName>
    <definedName name="RB">#REF!</definedName>
    <definedName name="rbi">#REF!</definedName>
    <definedName name="RC_">!#REF!</definedName>
    <definedName name="RC_RACKS">!#REF!</definedName>
    <definedName name="RC_RACKS_1">"#REF!"</definedName>
    <definedName name="RC_RACKS_12">"$#REF!.#REF!#REF!"</definedName>
    <definedName name="RC_WORKS">!#REF!</definedName>
    <definedName name="RC_WORKS_1">"#REF!"</definedName>
    <definedName name="RC_WORKS_12">"$#REF!.#REF!#REF!"</definedName>
    <definedName name="RCArea" hidden="1">#REF!</definedName>
    <definedName name="RCC">!#REF!</definedName>
    <definedName name="RCC_BEAMS">!#REF!</definedName>
    <definedName name="RCC_BEAMS_1">"#REF!"</definedName>
    <definedName name="RCC_BEAMS_12">"$#REF!.#REF!#REF!"</definedName>
    <definedName name="RCC_CHAJJA">!#REF!</definedName>
    <definedName name="RCC_CHAJJA_1">"#REF!"</definedName>
    <definedName name="RCC_CHAJJA_12">"$#REF!.#REF!#REF!"</definedName>
    <definedName name="RCC_COLUMNS">!#REF!</definedName>
    <definedName name="RCC_COLUMNS_1">"#REF!"</definedName>
    <definedName name="RCC_COLUMNS_12">"$#REF!.#REF!#REF!"</definedName>
    <definedName name="RCC_FOOTINGS">!#REF!</definedName>
    <definedName name="RCC_FOOTINGS_1">"#REF!"</definedName>
    <definedName name="RCC_FOOTINGS_12">"$#REF!.#REF!#REF!"</definedName>
    <definedName name="RCC_FOR_LINELS">!#REF!</definedName>
    <definedName name="RCC_FOR_LINELS_1">"#REF!"</definedName>
    <definedName name="RCC_FOR_LINELS_12">"$#REF!.#REF!#REF!"</definedName>
    <definedName name="RCC_Retaining_Wall">#REF!</definedName>
    <definedName name="RCC_RETURN" localSheetId="1">'[51]ICS-Data'!$B$5:$K$22</definedName>
    <definedName name="RCC_RETURN">#REF!</definedName>
    <definedName name="RCC_Wall" localSheetId="1">'[52]RCC Wall'!$A$4:$L$23</definedName>
    <definedName name="RCC_Wall">#REF!</definedName>
    <definedName name="RCCdiam">#REF!</definedName>
    <definedName name="RCCFOR_ROOFSLAB">!#REF!</definedName>
    <definedName name="RCCFOR_ROOFSLAB_1">"#REF!"</definedName>
    <definedName name="RCCFOR_ROOFSLAB_12">"$#REF!.#REF!#REF!"</definedName>
    <definedName name="rcchandrailkerb">!#REF!</definedName>
    <definedName name="rccm20">!#REF!</definedName>
    <definedName name="rccm20deckc">!#REF!</definedName>
    <definedName name="rccm20deckpcc">#REF!</definedName>
    <definedName name="rccm20foundn">!#REF!</definedName>
    <definedName name="rccm20foundnbnh">!#REF!</definedName>
    <definedName name="rccm20pcc">#REF!</definedName>
    <definedName name="rccm20slabcnh">!#REF!</definedName>
    <definedName name="rccm20sub">!#REF!</definedName>
    <definedName name="rccm20subc">!#REF!</definedName>
    <definedName name="rccm20subcnh" localSheetId="1">'[11]Analysis-NH-Culverts'!$F$42</definedName>
    <definedName name="rccm20subcnh">#REF!</definedName>
    <definedName name="rccm20subnh">!#REF!</definedName>
    <definedName name="rccM25">!#REF!</definedName>
    <definedName name="RCCM25_SLC">!#REF!</definedName>
    <definedName name="rccm25approach">!#REF!</definedName>
    <definedName name="rccm25approachbnh">!#REF!</definedName>
    <definedName name="rccm25multiboxstrbnh">!#REF!</definedName>
    <definedName name="rccm25slabcnh" localSheetId="1">'[26]Analysis-NH-Culverts'!$F$175</definedName>
    <definedName name="rccm25slabcnh">#REF!</definedName>
    <definedName name="rccm25sub">!#REF!</definedName>
    <definedName name="rccm25subbnh">!#REF!</definedName>
    <definedName name="rccm30deckpcc" localSheetId="1">'[11] AnalysisPCC'!$G$676</definedName>
    <definedName name="rccm30deckpcc">#REF!</definedName>
    <definedName name="rccm30pcc">#REF!</definedName>
    <definedName name="rccm30solid">!#REF!</definedName>
    <definedName name="rccm30soliddeckbnh">!#REF!</definedName>
    <definedName name="rccm30tbdeckbnh">!#REF!</definedName>
    <definedName name="rccm30tbeamdeckpcc" localSheetId="1">'[11] AnalysisPCC'!$G$696</definedName>
    <definedName name="rccm30tbeamdeckpcc">#REF!</definedName>
    <definedName name="RCCM35">!#REF!</definedName>
    <definedName name="rccm35deck">!#REF!</definedName>
    <definedName name="RCCpipe300">#REF!</definedName>
    <definedName name="RCCpipe600">#REF!</definedName>
    <definedName name="rccrail">#REF!</definedName>
    <definedName name="rccrailing">!#REF!</definedName>
    <definedName name="rccrailingbnh">!#REF!</definedName>
    <definedName name="rccrailingpcc">#REF!</definedName>
    <definedName name="rcwbgl">#REF!</definedName>
    <definedName name="rcwbgl2">#REF!</definedName>
    <definedName name="rdc">!#REF!</definedName>
    <definedName name="Rdeck">!#REF!</definedName>
    <definedName name="rdtd">#REF!</definedName>
    <definedName name="rdteqt">#REF!</definedName>
    <definedName name="Re">!#REF!</definedName>
    <definedName name="Re___0">!#REF!</definedName>
    <definedName name="Re___13">!#REF!</definedName>
    <definedName name="REALIGN">#REF!</definedName>
    <definedName name="reb1800chitt">#REF!</definedName>
    <definedName name="reb1800main">#REF!</definedName>
    <definedName name="reb300chitt">#REF!</definedName>
    <definedName name="reb300main">#REF!</definedName>
    <definedName name="reb600chitt">#REF!</definedName>
    <definedName name="reb600main">#REF!</definedName>
    <definedName name="reb900chitt">#REF!</definedName>
    <definedName name="reb900main">#REF!</definedName>
    <definedName name="Rebar_Qty._for_Bottom_L">#REF!</definedName>
    <definedName name="rebatercc">#REF!</definedName>
    <definedName name="rebatetree1800">#REF!</definedName>
    <definedName name="rebatetree1800chitt">#REF!</definedName>
    <definedName name="REBATETREE300600">#REF!</definedName>
    <definedName name="REBATETREE300600CHITT">#REF!</definedName>
    <definedName name="rebatetree600900">#REF!</definedName>
    <definedName name="REBBASE">#REF!</definedName>
    <definedName name="rebbrick">#REF!</definedName>
    <definedName name="rebdrain">#REF!</definedName>
    <definedName name="rebexp">#REF!</definedName>
    <definedName name="rebguard">#REF!</definedName>
    <definedName name="rebhp">#REF!</definedName>
    <definedName name="rebpcc">#REF!</definedName>
    <definedName name="rebr">#REF!</definedName>
    <definedName name="rebrail">#REF!</definedName>
    <definedName name="rebstone">#REF!</definedName>
    <definedName name="rebsubbase">#REF!</definedName>
    <definedName name="rebtemp">#REF!</definedName>
    <definedName name="REBWC">#REF!</definedName>
    <definedName name="rec" localSheetId="2">City&amp;" "&amp;State</definedName>
    <definedName name="rec" localSheetId="1">City&amp;" "&amp;State</definedName>
    <definedName name="rec" localSheetId="9">City&amp;" "&amp;State</definedName>
    <definedName name="rec">City&amp;" "&amp;State</definedName>
    <definedName name="RECAP">!#REF!</definedName>
    <definedName name="recon">!#REF!</definedName>
    <definedName name="reconc">#REF!</definedName>
    <definedName name="_xlnm.Recorder">#REF!</definedName>
    <definedName name="rect_4_415">!#REF!</definedName>
    <definedName name="rect1200pcc">#REF!</definedName>
    <definedName name="rect600pcc">#REF!</definedName>
    <definedName name="rect900pcc">#REF!</definedName>
    <definedName name="rectangle">!#REF!</definedName>
    <definedName name="rectanglew">!#REF!</definedName>
    <definedName name="redrsp">#REF!</definedName>
    <definedName name="REDSAND">!#REF!</definedName>
    <definedName name="reexp">#REF!</definedName>
    <definedName name="regsb">#REF!</definedName>
    <definedName name="regua">#REF!</definedName>
    <definedName name="REGULAR_STAFF">!#REF!</definedName>
    <definedName name="REGULAR_STAFF_ENTRY">#REF!</definedName>
    <definedName name="rehp">#REF!</definedName>
    <definedName name="ReinfDetail">#REF!</definedName>
    <definedName name="ReinfDetail_17">#REF!</definedName>
    <definedName name="ReinfDetails">#REF!</definedName>
    <definedName name="REINFORCEMENT">!#REF!</definedName>
    <definedName name="REINFORCEMENT_1">"#REF!"</definedName>
    <definedName name="REINFORCEMENT_12">"$#REF!.#REF!#REF!"</definedName>
    <definedName name="ReinforcementSteel">!#REF!</definedName>
    <definedName name="rel">!#REF!</definedName>
    <definedName name="relax1000">!#REF!</definedName>
    <definedName name="remoal">!#REF!</definedName>
    <definedName name="Repair_Rehabilitation_of_Bridges">#REF!</definedName>
    <definedName name="repcc">#REF!</definedName>
    <definedName name="report2" localSheetId="2" hidden="1">{#N/A,#N/A,TRUE,"Front";#N/A,#N/A,TRUE,"Simple Letter";#N/A,#N/A,TRUE,"Inside";#N/A,#N/A,TRUE,"Contents";#N/A,#N/A,TRUE,"Basis";#N/A,#N/A,TRUE,"Inclusions";#N/A,#N/A,TRUE,"Exclusions";#N/A,#N/A,TRUE,"Areas";#N/A,#N/A,TRUE,"Summary";#N/A,#N/A,TRUE,"Detail"}</definedName>
    <definedName name="report2" localSheetId="1" hidden="1">{#N/A,#N/A,TRUE,"Front";#N/A,#N/A,TRUE,"Simple Letter";#N/A,#N/A,TRUE,"Inside";#N/A,#N/A,TRUE,"Contents";#N/A,#N/A,TRUE,"Basis";#N/A,#N/A,TRUE,"Inclusions";#N/A,#N/A,TRUE,"Exclusions";#N/A,#N/A,TRUE,"Areas";#N/A,#N/A,TRUE,"Summary";#N/A,#N/A,TRUE,"Detail"}</definedName>
    <definedName name="report2" localSheetId="9" hidden="1">{#N/A,#N/A,TRUE,"Front";#N/A,#N/A,TRUE,"Simple Letter";#N/A,#N/A,TRUE,"Inside";#N/A,#N/A,TRUE,"Contents";#N/A,#N/A,TRUE,"Basis";#N/A,#N/A,TRUE,"Inclusions";#N/A,#N/A,TRUE,"Exclusions";#N/A,#N/A,TRUE,"Areas";#N/A,#N/A,TRUE,"Summary";#N/A,#N/A,TRUE,"Detail"}</definedName>
    <definedName name="report2" hidden="1">{#N/A,#N/A,TRUE,"Front";#N/A,#N/A,TRUE,"Simple Letter";#N/A,#N/A,TRUE,"Inside";#N/A,#N/A,TRUE,"Contents";#N/A,#N/A,TRUE,"Basis";#N/A,#N/A,TRUE,"Inclusions";#N/A,#N/A,TRUE,"Exclusions";#N/A,#N/A,TRUE,"Areas";#N/A,#N/A,TRUE,"Summary";#N/A,#N/A,TRUE,"Detail"}</definedName>
    <definedName name="req">#REF!</definedName>
    <definedName name="Req_Machinery">#REF!</definedName>
    <definedName name="Req_Machniery">#REF!</definedName>
    <definedName name="Reqd">#REF!</definedName>
    <definedName name="required">!#REF!</definedName>
    <definedName name="required_17">!#REF!</definedName>
    <definedName name="required_7">!#REF!</definedName>
    <definedName name="required_7_17">!#REF!</definedName>
    <definedName name="required_8">!#REF!</definedName>
    <definedName name="required_8_17">!#REF!</definedName>
    <definedName name="required_9">!#REF!</definedName>
    <definedName name="required_9_17">!#REF!</definedName>
    <definedName name="rerail">#REF!</definedName>
    <definedName name="rercc">#REF!</definedName>
    <definedName name="rest">!#REF!</definedName>
    <definedName name="restp">#REF!</definedName>
    <definedName name="Result">#REF!</definedName>
    <definedName name="results">!#REF!</definedName>
    <definedName name="RET" localSheetId="1">'[12]RET '!$B$22:$M$621</definedName>
    <definedName name="RET">#REF!</definedName>
    <definedName name="Retain_Wall">!#REF!</definedName>
    <definedName name="retemp">#REF!</definedName>
    <definedName name="retr1800c">#REF!</definedName>
    <definedName name="retr1800m">#REF!</definedName>
    <definedName name="retr300">#REF!</definedName>
    <definedName name="retr300c">#REF!</definedName>
    <definedName name="retr600">!#REF!</definedName>
    <definedName name="retr600c">#REF!</definedName>
    <definedName name="retr600m">#REF!</definedName>
    <definedName name="retr900">#REF!</definedName>
    <definedName name="retr900c">#REF!</definedName>
    <definedName name="Rev">!#REF!</definedName>
    <definedName name="revised">!#REF!</definedName>
    <definedName name="Revision">!#REF!</definedName>
    <definedName name="rewc">#REF!</definedName>
    <definedName name="rewised">#REF!</definedName>
    <definedName name="RF">#REF!</definedName>
    <definedName name="Rg">!#REF!</definedName>
    <definedName name="rgfhfhy" localSheetId="2">City&amp;" "&amp;State</definedName>
    <definedName name="rgfhfhy" localSheetId="1">City&amp;" "&amp;State</definedName>
    <definedName name="rgfhfhy" localSheetId="9">City&amp;" "&amp;State</definedName>
    <definedName name="rgfhfhy">City&amp;" "&amp;State</definedName>
    <definedName name="rgkeplkg">!#REF!</definedName>
    <definedName name="rgr">#REF!</definedName>
    <definedName name="rgs">!#REF!</definedName>
    <definedName name="rhe">#REF!</definedName>
    <definedName name="RHS_clearspan">#REF!</definedName>
    <definedName name="ric">!#REF!</definedName>
    <definedName name="rig">!#REF!</definedName>
    <definedName name="RIP">!#REF!</definedName>
    <definedName name="RIVER">#REF!</definedName>
    <definedName name="RiverSand">!#REF!</definedName>
    <definedName name="rkp">#REF!</definedName>
    <definedName name="rl">!#REF!</definedName>
    <definedName name="Rl___0">!#REF!</definedName>
    <definedName name="Rl___13">!#REF!</definedName>
    <definedName name="rlp">#REF!</definedName>
    <definedName name="RM">!#REF!</definedName>
    <definedName name="RM_17">!#REF!</definedName>
    <definedName name="RM_7">!#REF!</definedName>
    <definedName name="RM_7_17">!#REF!</definedName>
    <definedName name="RM_8">!#REF!</definedName>
    <definedName name="RM_8_17">!#REF!</definedName>
    <definedName name="RM_9">!#REF!</definedName>
    <definedName name="RM_9_17">!#REF!</definedName>
    <definedName name="rma">#REF!</definedName>
    <definedName name="RMARK">!#REF!</definedName>
    <definedName name="RMC" localSheetId="1">[53]Debit_RMC!#REF!</definedName>
    <definedName name="RMC">#REF!</definedName>
    <definedName name="rmcpqc">!#REF!</definedName>
    <definedName name="rmo">#REF!</definedName>
    <definedName name="Road" localSheetId="2">City&amp;" "&amp;State</definedName>
    <definedName name="Road" localSheetId="1">City&amp;" "&amp;State</definedName>
    <definedName name="Road" localSheetId="9">City&amp;" "&amp;State</definedName>
    <definedName name="Road">City&amp;" "&amp;State</definedName>
    <definedName name="Road_All" localSheetId="1">[46]Road_All!$B$7:$X$15</definedName>
    <definedName name="Road_All">#REF!</definedName>
    <definedName name="Road_Category" localSheetId="1">[41]misc!$A$2:$A$5</definedName>
    <definedName name="Road_Category">#REF!</definedName>
    <definedName name="Road_Inventory_Survey">#REF!</definedName>
    <definedName name="road_width_1_24">!#REF!</definedName>
    <definedName name="road_width_1_24_17">!#REF!</definedName>
    <definedName name="road_width_24">!#REF!</definedName>
    <definedName name="road_width_24_17">!#REF!</definedName>
    <definedName name="road1a">!#REF!</definedName>
    <definedName name="roadbase1">!#REF!</definedName>
    <definedName name="roademankavailpcc">#REF!</definedName>
    <definedName name="roademankpcc">#REF!</definedName>
    <definedName name="roadembank3kmpcc">#REF!</definedName>
    <definedName name="roadembank6kmpcc">#REF!</definedName>
    <definedName name="roadembankavail">!#REF!</definedName>
    <definedName name="roadembankment">!#REF!</definedName>
    <definedName name="roadembankment3">!#REF!</definedName>
    <definedName name="roadexca10kmpcc">#REF!</definedName>
    <definedName name="roadexcavatin10kmpcc">#REF!</definedName>
    <definedName name="roadexcavation1">!#REF!</definedName>
    <definedName name="roadexcavation10km">!#REF!</definedName>
    <definedName name="roadexcavation1pcc">#REF!</definedName>
    <definedName name="roadhumppcc">#REF!</definedName>
    <definedName name="Roadlist" localSheetId="1">[54]Roadlist!$B$5:$D$29</definedName>
    <definedName name="Roadlist">#REF!</definedName>
    <definedName name="roadmss20th">!#REF!</definedName>
    <definedName name="roadpaint">!#REF!</definedName>
    <definedName name="roadtacka">!#REF!</definedName>
    <definedName name="roadtype" localSheetId="1">[55]DATA!$H$2:$H$3</definedName>
    <definedName name="roadtype">#REF!</definedName>
    <definedName name="roadwmm">!#REF!</definedName>
    <definedName name="ROADWORKS">#REF!</definedName>
    <definedName name="ROB">!#REF!</definedName>
    <definedName name="robot">!#REF!</definedName>
    <definedName name="ROCK">#REF!</definedName>
    <definedName name="rockk">#REF!</definedName>
    <definedName name="Rodbinder">!#REF!</definedName>
    <definedName name="Rodbinder_1">"#REF!"</definedName>
    <definedName name="Rodbinder_12">"$#REF!.#REF!#REF!"</definedName>
    <definedName name="Rodbinder_14">#REF!</definedName>
    <definedName name="Rodbinder_15">#REF!</definedName>
    <definedName name="Rodbinder_16">#REF!</definedName>
    <definedName name="Rodbinder_17">#REF!</definedName>
    <definedName name="Rodbinder_9">#REF!</definedName>
    <definedName name="ROLL">#REF!</definedName>
    <definedName name="roller">!#REF!</definedName>
    <definedName name="roller_1">"#REF!"</definedName>
    <definedName name="roller_12">"$#REF!.#REF!#REF!"</definedName>
    <definedName name="roller_14">#REF!</definedName>
    <definedName name="roller_15">#REF!</definedName>
    <definedName name="roller_16">#REF!</definedName>
    <definedName name="roller_17">#REF!</definedName>
    <definedName name="roller_9">#REF!</definedName>
    <definedName name="roo">!#REF!</definedName>
    <definedName name="ROOF">!#REF!</definedName>
    <definedName name="ROOF_1">"#REF!"</definedName>
    <definedName name="ROOF_12">"$#REF!.#REF!#REF!"</definedName>
    <definedName name="roofing">#REF!</definedName>
    <definedName name="Root">!#REF!</definedName>
    <definedName name="rosid">!#REF!</definedName>
    <definedName name="ROTA">!#REF!</definedName>
    <definedName name="ROTARY">#REF!</definedName>
    <definedName name="roughstone">!#REF!</definedName>
    <definedName name="roughstone_1">"#REF!"</definedName>
    <definedName name="roughstone_12">"$#REF!.#REF!#REF!"</definedName>
    <definedName name="roughstone_14">#REF!</definedName>
    <definedName name="roughstone_15">#REF!</definedName>
    <definedName name="roughstone_16">#REF!</definedName>
    <definedName name="roughstone_17">#REF!</definedName>
    <definedName name="Routine">#REF!</definedName>
    <definedName name="ROW__excluding_utility_carridor">#REF!</definedName>
    <definedName name="Royalty" localSheetId="2" hidden="1">{"'Sheet1'!$A$4386:$N$4591"}</definedName>
    <definedName name="Royalty" localSheetId="1" hidden="1">{"'Sheet1'!$A$4386:$N$4591"}</definedName>
    <definedName name="Royalty" localSheetId="9" hidden="1">{"'Sheet1'!$A$4386:$N$4591"}</definedName>
    <definedName name="Royalty" hidden="1">{"'Sheet1'!$A$4386:$N$4591"}</definedName>
    <definedName name="Rpaint">!#REF!</definedName>
    <definedName name="Rpilemax">#REF!</definedName>
    <definedName name="rr">!#REF!</definedName>
    <definedName name="rrammv">!#REF!</definedName>
    <definedName name="rrcost">#N/A</definedName>
    <definedName name="rrcost_10">#REF!</definedName>
    <definedName name="rrcost_10_1">#REF!</definedName>
    <definedName name="rrcost_10_1_1">#REF!</definedName>
    <definedName name="rrcost_10_1_9">#REF!</definedName>
    <definedName name="rrcost_10_1_9_1">#REF!</definedName>
    <definedName name="rrcost_10_10">#REF!</definedName>
    <definedName name="rrcost_10_10_9">#REF!</definedName>
    <definedName name="rrcost_10_12">#REF!</definedName>
    <definedName name="rrcost_10_12_9">#REF!</definedName>
    <definedName name="rrcost_10_14">#REF!</definedName>
    <definedName name="rrcost_10_14_9">#REF!</definedName>
    <definedName name="rrcost_10_15">#REF!</definedName>
    <definedName name="rrcost_10_15_9">#REF!</definedName>
    <definedName name="rrcost_10_16">#REF!</definedName>
    <definedName name="rrcost_10_17">#REF!</definedName>
    <definedName name="rrcost_10_8">#REF!</definedName>
    <definedName name="rrcost_10_8_9">#REF!</definedName>
    <definedName name="rrcost_10_9">#REF!</definedName>
    <definedName name="rrcost_11">#REF!</definedName>
    <definedName name="rrcost_11_16">#REF!</definedName>
    <definedName name="rrcost_11_17">#REF!</definedName>
    <definedName name="rrcost_11_9">#REF!</definedName>
    <definedName name="rrcost_12">!#REF!</definedName>
    <definedName name="rrcost_12_1">#REF!</definedName>
    <definedName name="rrcost_12_1_9">#REF!</definedName>
    <definedName name="rrcost_12_10">#REF!</definedName>
    <definedName name="rrcost_12_10_9">#REF!</definedName>
    <definedName name="rrcost_12_12">#REF!</definedName>
    <definedName name="rrcost_12_12_9">#REF!</definedName>
    <definedName name="rrcost_12_14">#REF!</definedName>
    <definedName name="rrcost_12_14_9">#REF!</definedName>
    <definedName name="rrcost_12_15">#REF!</definedName>
    <definedName name="rrcost_12_15_9">#REF!</definedName>
    <definedName name="rrcost_12_16">#REF!</definedName>
    <definedName name="rrcost_12_17">#REF!</definedName>
    <definedName name="rrcost_12_8">#REF!</definedName>
    <definedName name="rrcost_12_8_9">#REF!</definedName>
    <definedName name="rrcost_12_9">#REF!</definedName>
    <definedName name="rrcost_13">#REF!</definedName>
    <definedName name="rrcost_13_16">#REF!</definedName>
    <definedName name="rrcost_13_17">#REF!</definedName>
    <definedName name="rrcost_13_9">#REF!</definedName>
    <definedName name="rrcost_14_9">#REF!</definedName>
    <definedName name="rrcost_15_1">#REF!</definedName>
    <definedName name="rrcost_15_1_1">#REF!</definedName>
    <definedName name="rrcost_15_1_9">#REF!</definedName>
    <definedName name="rrcost_15_1_9_1">#REF!</definedName>
    <definedName name="rrcost_16">#REF!</definedName>
    <definedName name="rrcost_16_16">#REF!</definedName>
    <definedName name="rrcost_16_17">#REF!</definedName>
    <definedName name="rrcost_17">#REF!</definedName>
    <definedName name="rrcost_17_1">#REF!</definedName>
    <definedName name="rrcost_17_16">#REF!</definedName>
    <definedName name="rrcost_17_17">#REF!</definedName>
    <definedName name="rrcost_17_9">#REF!</definedName>
    <definedName name="rrcost_18">#REF!</definedName>
    <definedName name="rrcost_18_16">#REF!</definedName>
    <definedName name="rrcost_18_17">#REF!</definedName>
    <definedName name="rrcost_18_9">#REF!</definedName>
    <definedName name="rrcost_19">!#REF!</definedName>
    <definedName name="rrcost_19_16">#REF!</definedName>
    <definedName name="rrcost_19_17">#REF!</definedName>
    <definedName name="rrcost_19_9">#REF!</definedName>
    <definedName name="rrcost_20">#REF!</definedName>
    <definedName name="rrcost_20_16">#REF!</definedName>
    <definedName name="rrcost_20_17">#REF!</definedName>
    <definedName name="rrcost_20_9">#REF!</definedName>
    <definedName name="rrcost_3">#REF!</definedName>
    <definedName name="rrcost_3_9">#REF!</definedName>
    <definedName name="rrcost_4">#REF!</definedName>
    <definedName name="rrcost_4_16">#REF!</definedName>
    <definedName name="rrcost_4_17">#REF!</definedName>
    <definedName name="rrcost_4_9">#REF!</definedName>
    <definedName name="rrcost_5">#REF!</definedName>
    <definedName name="rrcost_5_10">#REF!</definedName>
    <definedName name="rrcost_5_10_9">#REF!</definedName>
    <definedName name="rrcost_5_12">#REF!</definedName>
    <definedName name="rrcost_5_12_9">#REF!</definedName>
    <definedName name="rrcost_5_14">#REF!</definedName>
    <definedName name="rrcost_5_14_9">#REF!</definedName>
    <definedName name="rrcost_5_15">#REF!</definedName>
    <definedName name="rrcost_5_15_9">#REF!</definedName>
    <definedName name="rrcost_5_16">#REF!</definedName>
    <definedName name="rrcost_5_17">#REF!</definedName>
    <definedName name="rrcost_5_8">#REF!</definedName>
    <definedName name="rrcost_5_8_9">#REF!</definedName>
    <definedName name="rrcost_5_9">#REF!</definedName>
    <definedName name="rrcost_6">#REF!</definedName>
    <definedName name="rrcost_6_16">#REF!</definedName>
    <definedName name="rrcost_6_17">#REF!</definedName>
    <definedName name="rrcost_6_9">#REF!</definedName>
    <definedName name="rrcost_7">#REF!</definedName>
    <definedName name="rrcost_7_16">#REF!</definedName>
    <definedName name="rrcost_7_17">#REF!</definedName>
    <definedName name="rrcost_7_9">#REF!</definedName>
    <definedName name="rrcost_8">#REF!</definedName>
    <definedName name="rrcost_8_1">#REF!</definedName>
    <definedName name="rrcost_8_1_1">#REF!</definedName>
    <definedName name="rrcost_8_1_1_9">#REF!</definedName>
    <definedName name="rrcost_8_1_16">#REF!</definedName>
    <definedName name="rrcost_8_1_17">#REF!</definedName>
    <definedName name="rrcost_8_1_9">#REF!</definedName>
    <definedName name="rrcost_8_10">#REF!</definedName>
    <definedName name="rrcost_8_10_9">#REF!</definedName>
    <definedName name="rrcost_8_12">#REF!</definedName>
    <definedName name="rrcost_8_12_9">#REF!</definedName>
    <definedName name="rrcost_8_14">#REF!</definedName>
    <definedName name="rrcost_8_14_9">#REF!</definedName>
    <definedName name="rrcost_8_15">#REF!</definedName>
    <definedName name="rrcost_8_15_9">#REF!</definedName>
    <definedName name="rrcost_8_16">#REF!</definedName>
    <definedName name="rrcost_8_17">#REF!</definedName>
    <definedName name="rrcost_8_8">#REF!</definedName>
    <definedName name="rrcost_8_8_9">#REF!</definedName>
    <definedName name="rrcost_8_9">#REF!</definedName>
    <definedName name="rrcost_9">#REF!</definedName>
    <definedName name="rrcost_9_1">#REF!</definedName>
    <definedName name="rrcost_9_16">#REF!</definedName>
    <definedName name="rrcost_9_17">#REF!</definedName>
    <definedName name="rrcost_9_9">#REF!</definedName>
    <definedName name="rrerere">!#REF!</definedName>
    <definedName name="rrm">!#REF!</definedName>
    <definedName name="rrm1.3c">!#REF!</definedName>
    <definedName name="rrm1.3cnh">!#REF!</definedName>
    <definedName name="rrm1.6cnh">!#REF!</definedName>
    <definedName name="rrm1.6pcc">#REF!</definedName>
    <definedName name="rrmasonry">!#REF!</definedName>
    <definedName name="RRoll8">#REF!</definedName>
    <definedName name="RRRR">!#REF!</definedName>
    <definedName name="RRstone">"$#REF!.$#REF!$#REF!"</definedName>
    <definedName name="RRstone_1">"#REF!"</definedName>
    <definedName name="RRstone_24">NA()</definedName>
    <definedName name="RRstone_7">NA()</definedName>
    <definedName name="RRstones">NA()</definedName>
    <definedName name="RRstones_1">!#REF!</definedName>
    <definedName name="RRstones_12">NA()</definedName>
    <definedName name="RRstones_4">!#REF!</definedName>
    <definedName name="RRstones_5">!#REF!</definedName>
    <definedName name="RRstones_6">!#REF!</definedName>
    <definedName name="RRstones_7">NA()</definedName>
    <definedName name="RRstones_8">NA()</definedName>
    <definedName name="rs">!#REF!</definedName>
    <definedName name="Rs___0">!#REF!</definedName>
    <definedName name="Rs___13">!#REF!</definedName>
    <definedName name="rsa">#REF!</definedName>
    <definedName name="RSAND">!#REF!</definedName>
    <definedName name="rsat">!#REF!</definedName>
    <definedName name="rsaya">#REF!</definedName>
    <definedName name="RSd">#REF!</definedName>
    <definedName name="Rse">!#REF!</definedName>
    <definedName name="Rse___0">!#REF!</definedName>
    <definedName name="Rse___13">!#REF!</definedName>
    <definedName name="RSEMULSIOn">!#REF!</definedName>
    <definedName name="RSEMULSIOn_1">"#REF!"</definedName>
    <definedName name="RSEMULSIOn_24">NA()</definedName>
    <definedName name="RSEMULSIOn_7">NA()</definedName>
    <definedName name="RSEMULSIOn_8">"#REF!"</definedName>
    <definedName name="rt">!#REF!</definedName>
    <definedName name="RT_3_2_B">#REF!</definedName>
    <definedName name="rt_span">!#REF!</definedName>
    <definedName name="RT3_1">#REF!</definedName>
    <definedName name="RT3_2_A">#REF!</definedName>
    <definedName name="rtert">#REF!</definedName>
    <definedName name="rtrytrey">!#REF!</definedName>
    <definedName name="rty">#REF!</definedName>
    <definedName name="RUB">!#REF!</definedName>
    <definedName name="rubbish">!#REF!</definedName>
    <definedName name="RUBBLE">#REF!</definedName>
    <definedName name="rubblefloor1.3c">!#REF!</definedName>
    <definedName name="rubblefloor1.3cnh">!#REF!</definedName>
    <definedName name="rubblefloor1.3pcc">#REF!</definedName>
    <definedName name="RUBLE">#REF!</definedName>
    <definedName name="rumblestrip.pcc">#REF!</definedName>
    <definedName name="rumblestrippcc">#REF!</definedName>
    <definedName name="Running">#REF!</definedName>
    <definedName name="RUNSECTN">!#REF!</definedName>
    <definedName name="ruo">!#REF!</definedName>
    <definedName name="rup">!#REF!</definedName>
    <definedName name="RUPESH">#REF!</definedName>
    <definedName name="RW">#REF!</definedName>
    <definedName name="Rwa">#REF!</definedName>
    <definedName name="rx">#REF!</definedName>
    <definedName name="Rxy">!#REF!</definedName>
    <definedName name="ry">#REF!</definedName>
    <definedName name="Ryx">!#REF!</definedName>
    <definedName name="S">!#REF!</definedName>
    <definedName name="S.NO.">#REF!</definedName>
    <definedName name="s_10">#REF!</definedName>
    <definedName name="s_10_16">#REF!</definedName>
    <definedName name="s_10_17">#REF!</definedName>
    <definedName name="s_10_9">#REF!</definedName>
    <definedName name="s_11">#REF!</definedName>
    <definedName name="s_11_16">#REF!</definedName>
    <definedName name="s_11_17">#REF!</definedName>
    <definedName name="s_11_9">#REF!</definedName>
    <definedName name="s_12">#REF!</definedName>
    <definedName name="s_12_16">#REF!</definedName>
    <definedName name="s_12_17">#REF!</definedName>
    <definedName name="s_12_9">#REF!</definedName>
    <definedName name="s_13">#REF!</definedName>
    <definedName name="s_13_16">#REF!</definedName>
    <definedName name="s_13_17">#REF!</definedName>
    <definedName name="s_13_9">#REF!</definedName>
    <definedName name="s_14">#REF!</definedName>
    <definedName name="s_14_16">#REF!</definedName>
    <definedName name="s_14_17">#REF!</definedName>
    <definedName name="s_14_9">#REF!</definedName>
    <definedName name="s_15">#REF!</definedName>
    <definedName name="s_15_16">#REF!</definedName>
    <definedName name="s_15_17">#REF!</definedName>
    <definedName name="s_15_9">#REF!</definedName>
    <definedName name="s_16">#REF!</definedName>
    <definedName name="s_17">#REF!</definedName>
    <definedName name="s_6">#REF!</definedName>
    <definedName name="s_6_9">#REF!</definedName>
    <definedName name="s_7">#REF!</definedName>
    <definedName name="s_7_16">#REF!</definedName>
    <definedName name="s_7_17">#REF!</definedName>
    <definedName name="s_7_9">#REF!</definedName>
    <definedName name="s_8">#REF!</definedName>
    <definedName name="s_8_16">#REF!</definedName>
    <definedName name="s_8_17">#REF!</definedName>
    <definedName name="s_8_9">#REF!</definedName>
    <definedName name="s_9">#REF!</definedName>
    <definedName name="s_9_1">#REF!</definedName>
    <definedName name="s_9_16">#REF!</definedName>
    <definedName name="s_9_17">#REF!</definedName>
    <definedName name="s_9_9">#REF!</definedName>
    <definedName name="S_Grade">#REF!</definedName>
    <definedName name="S0">!#REF!</definedName>
    <definedName name="S12T13">!#REF!</definedName>
    <definedName name="S19T13">!#REF!</definedName>
    <definedName name="Sa">#REF!</definedName>
    <definedName name="SAD">!#REF!</definedName>
    <definedName name="sadfsadf" hidden="1">#REF!</definedName>
    <definedName name="sadrfsr">!#REF!</definedName>
    <definedName name="sadsaxzxDS">#REF!</definedName>
    <definedName name="sai">#REF!</definedName>
    <definedName name="sajid">!#REF!</definedName>
    <definedName name="sajid_1">"#REF!"</definedName>
    <definedName name="sajid_12">"$#REF!.#REF!#REF!"</definedName>
    <definedName name="sajid_7">"#REF!"</definedName>
    <definedName name="sajid_8">"#REF!"</definedName>
    <definedName name="SALARY">#REF!</definedName>
    <definedName name="salballies">!#REF!</definedName>
    <definedName name="salballies_1">"#REF!"</definedName>
    <definedName name="salballies_12">"$#REF!.#REF!#REF!"</definedName>
    <definedName name="salballies_14">#REF!</definedName>
    <definedName name="salballies_15">#REF!</definedName>
    <definedName name="salballies_16">#REF!</definedName>
    <definedName name="salballies_17">#REF!</definedName>
    <definedName name="salballies_7">"#REF!"</definedName>
    <definedName name="salballies_8">"#REF!"</definedName>
    <definedName name="SALIENT">!#REF!</definedName>
    <definedName name="sanBasic">#REF!</definedName>
    <definedName name="sanBasic_17">#REF!</definedName>
    <definedName name="Sand">#REF!</definedName>
    <definedName name="sand." localSheetId="1">'[10]Master Sheet'!$M$138</definedName>
    <definedName name="sand.">#REF!</definedName>
    <definedName name="Sand_1">!#REF!</definedName>
    <definedName name="Sand_12">NA()</definedName>
    <definedName name="Sand_124">!#REF!</definedName>
    <definedName name="sand_14">#REF!</definedName>
    <definedName name="sand_15">#REF!</definedName>
    <definedName name="sand_16">#REF!</definedName>
    <definedName name="sand_17">#REF!</definedName>
    <definedName name="Sand_4">!#REF!</definedName>
    <definedName name="Sand_5">!#REF!</definedName>
    <definedName name="Sand_6">!#REF!</definedName>
    <definedName name="Sand_7">NA()</definedName>
    <definedName name="Sand_8">NA()</definedName>
    <definedName name="Sand_Rate">!#REF!</definedName>
    <definedName name="Sand_Rate_1">"#REF!"</definedName>
    <definedName name="Sand_Rate_12">"$#REF!.#REF!#REF!"</definedName>
    <definedName name="Sand_Rate_7">"#REF!"</definedName>
    <definedName name="Sand_Rate_8">"#REF!"</definedName>
    <definedName name="sand1">#REF!</definedName>
    <definedName name="sand124">#REF!</definedName>
    <definedName name="SANDB">#REF!</definedName>
    <definedName name="sandd">#REF!</definedName>
    <definedName name="sandf">!#REF!</definedName>
    <definedName name="sandfill">!#REF!</definedName>
    <definedName name="sandfillb">#REF!</definedName>
    <definedName name="sandfillbnh">!#REF!</definedName>
    <definedName name="sandfillc">!#REF!</definedName>
    <definedName name="sandfilling">!#REF!</definedName>
    <definedName name="sandfilling_1">"#REF!"</definedName>
    <definedName name="sandfilling_12">"$#REF!.#REF!#REF!"</definedName>
    <definedName name="sandfilling_14">#REF!</definedName>
    <definedName name="sandfilling_15">#REF!</definedName>
    <definedName name="sandfilling_16">#REF!</definedName>
    <definedName name="sandfilling_17">#REF!</definedName>
    <definedName name="sandfilling_7">"#REF!"</definedName>
    <definedName name="sandfilling_8">"#REF!"</definedName>
    <definedName name="sandleadnh">#REF!</definedName>
    <definedName name="sandm">!#REF!</definedName>
    <definedName name="sandnh">!#REF!</definedName>
    <definedName name="SANDR">#REF!</definedName>
    <definedName name="Sanitary">!#REF!</definedName>
    <definedName name="Sanitary_works">!#REF!</definedName>
    <definedName name="Sanitary_works_17">!#REF!</definedName>
    <definedName name="Sanitary_works_7">!#REF!</definedName>
    <definedName name="Sanitary_works_7_17">!#REF!</definedName>
    <definedName name="Sanitary_works_8">!#REF!</definedName>
    <definedName name="Sanitary_works_8_17">!#REF!</definedName>
    <definedName name="Sanitary_works_9">!#REF!</definedName>
    <definedName name="Sanitary_works_9_17">!#REF!</definedName>
    <definedName name="sanitarybasic">!#REF!</definedName>
    <definedName name="sanitarybasic_17">!#REF!</definedName>
    <definedName name="sanitarybasic_7">!#REF!</definedName>
    <definedName name="sanitarybasic_7_17">!#REF!</definedName>
    <definedName name="sanitarybasic_8">!#REF!</definedName>
    <definedName name="sanitarybasic_8_17">!#REF!</definedName>
    <definedName name="sanitarybasic_9">!#REF!</definedName>
    <definedName name="sanitarybasic_9_17">!#REF!</definedName>
    <definedName name="SAREA">!#REF!</definedName>
    <definedName name="SAREA_">!#REF!</definedName>
    <definedName name="SArea1">!#REF!</definedName>
    <definedName name="sarkna">!#REF!</definedName>
    <definedName name="sary">#REF!</definedName>
    <definedName name="sasa">!#REF!</definedName>
    <definedName name="sastry">!#REF!</definedName>
    <definedName name="saucomd">#REF!</definedName>
    <definedName name="saud">#REF!</definedName>
    <definedName name="sauf">#REF!</definedName>
    <definedName name="sauspad">#REF!</definedName>
    <definedName name="sausysd">#REF!</definedName>
    <definedName name="saz">!#REF!</definedName>
    <definedName name="sb">#REF!</definedName>
    <definedName name="sbas">#REF!</definedName>
    <definedName name="sbas_17">#REF!</definedName>
    <definedName name="sbas_7">#REF!</definedName>
    <definedName name="sbas_7_17">#REF!</definedName>
    <definedName name="sbas_8">#REF!</definedName>
    <definedName name="sbas_8_17">#REF!</definedName>
    <definedName name="sbas_9">#REF!</definedName>
    <definedName name="sbas_9_17">#REF!</definedName>
    <definedName name="sc">#REF!</definedName>
    <definedName name="scarify">!#REF!</definedName>
    <definedName name="scarifybitlayerpcc">#REF!</definedName>
    <definedName name="scarifypavement">!#REF!</definedName>
    <definedName name="scarifypcc">#REF!</definedName>
    <definedName name="scaripavement">!#REF!</definedName>
    <definedName name="scbc">#REF!</definedName>
    <definedName name="SCgx">#REF!</definedName>
    <definedName name="SCgx1">!#REF!</definedName>
    <definedName name="scgx1a">#REF!</definedName>
    <definedName name="SCgy">#REF!</definedName>
    <definedName name="SCgy1">!#REF!</definedName>
    <definedName name="scgy1a">#REF!</definedName>
    <definedName name="sch">#REF!</definedName>
    <definedName name="Sched_Pay">#REF!</definedName>
    <definedName name="Scheduled_Extra_Payments">#REF!</definedName>
    <definedName name="Scheduled_Interest_Rate">#REF!</definedName>
    <definedName name="Scheduled_Monthly_Payment">#REF!</definedName>
    <definedName name="schools">!#REF!</definedName>
    <definedName name="scls">#REF!</definedName>
    <definedName name="SCON">!#REF!</definedName>
    <definedName name="SCOPE" localSheetId="2">City&amp;" "&amp;State</definedName>
    <definedName name="SCOPE" localSheetId="1">City&amp;" "&amp;State</definedName>
    <definedName name="SCOPE" localSheetId="9">City&amp;" "&amp;State</definedName>
    <definedName name="SCOPE">City&amp;" "&amp;State</definedName>
    <definedName name="SCOTT" localSheetId="2" hidden="1">{"wwww",#N/A,FALSE,"Final_ RATE ANALYSIS "}</definedName>
    <definedName name="SCOTT" localSheetId="1" hidden="1">{"wwww",#N/A,FALSE,"Final_ RATE ANALYSIS "}</definedName>
    <definedName name="SCOTT" localSheetId="9" hidden="1">{"wwww",#N/A,FALSE,"Final_ RATE ANALYSIS "}</definedName>
    <definedName name="SCOTT" hidden="1">{"wwww",#N/A,FALSE,"Final_ RATE ANALYSIS "}</definedName>
    <definedName name="SCOTT1" localSheetId="2" hidden="1">{"wwww",#N/A,FALSE,"Final_ RATE ANALYSIS "}</definedName>
    <definedName name="SCOTT1" localSheetId="1" hidden="1">{"wwww",#N/A,FALSE,"Final_ RATE ANALYSIS "}</definedName>
    <definedName name="SCOTT1" localSheetId="9" hidden="1">{"wwww",#N/A,FALSE,"Final_ RATE ANALYSIS "}</definedName>
    <definedName name="SCOTT1" hidden="1">{"wwww",#N/A,FALSE,"Final_ RATE ANALYSIS "}</definedName>
    <definedName name="SCRAP">!#REF!</definedName>
    <definedName name="scraper">!#REF!</definedName>
    <definedName name="scraper_1">"#REF!"</definedName>
    <definedName name="scraper_12">"$#REF!.#REF!#REF!"</definedName>
    <definedName name="scraper_14">#REF!</definedName>
    <definedName name="scraper_15">#REF!</definedName>
    <definedName name="scraper_16">#REF!</definedName>
    <definedName name="scraper_17">#REF!</definedName>
    <definedName name="scraper_7">"#REF!"</definedName>
    <definedName name="scraper_8">"#REF!"</definedName>
    <definedName name="screening">!#REF!</definedName>
    <definedName name="scv">#REF!</definedName>
    <definedName name="sd">#REF!</definedName>
    <definedName name="sda">!#REF!</definedName>
    <definedName name="sdasdfasd">#REF!</definedName>
    <definedName name="Sdate">!#REF!</definedName>
    <definedName name="sdb">!#REF!</definedName>
    <definedName name="sdd">#REF!</definedName>
    <definedName name="sdfhsfhjsfghfh">#REF!</definedName>
    <definedName name="SDFIEVIEKVM">!#REF!</definedName>
    <definedName name="sdfmsof">!#REF!</definedName>
    <definedName name="sdfs">!#REF!</definedName>
    <definedName name="sdfsdf">!#REF!</definedName>
    <definedName name="sdjdskj">#REF!</definedName>
    <definedName name="sdkjakfej">#REF!</definedName>
    <definedName name="sdpl">#REF!</definedName>
    <definedName name="SDPLBS">#REF!</definedName>
    <definedName name="SDPLFA">#REF!</definedName>
    <definedName name="SDPLPL">#REF!</definedName>
    <definedName name="sdrt">#REF!</definedName>
    <definedName name="sds" localSheetId="2">City&amp;" "&amp;State</definedName>
    <definedName name="sds" localSheetId="1">City&amp;" "&amp;State</definedName>
    <definedName name="sds" localSheetId="9">City&amp;" "&amp;State</definedName>
    <definedName name="sds">City&amp;" "&amp;State</definedName>
    <definedName name="sdsadsadas">!#REF!</definedName>
    <definedName name="sdsd">#REF!</definedName>
    <definedName name="sdtdf">#REF!</definedName>
    <definedName name="se">!#REF!</definedName>
    <definedName name="SEASONAL_CORRECTION_FACTOR">#REF!</definedName>
    <definedName name="SEC">#REF!</definedName>
    <definedName name="SEC._DEPOSIT">!#REF!</definedName>
    <definedName name="SEC._DEPOSIT_17">!#REF!</definedName>
    <definedName name="SEC._DEPOSIT_7">!#REF!</definedName>
    <definedName name="SEC._DEPOSIT_7_17">!#REF!</definedName>
    <definedName name="SEC._DEPOSIT_8">!#REF!</definedName>
    <definedName name="SEC._DEPOSIT_8_17">!#REF!</definedName>
    <definedName name="SEC._DEPOSIT_9">!#REF!</definedName>
    <definedName name="SEC._DEPOSIT_9_17">!#REF!</definedName>
    <definedName name="sec_deposit">#REF!</definedName>
    <definedName name="sec1bar20">#REF!</definedName>
    <definedName name="sec1bar21">#REF!</definedName>
    <definedName name="sec1pile">#REF!</definedName>
    <definedName name="sec2bar20">#REF!</definedName>
    <definedName name="sec2bar21">#REF!</definedName>
    <definedName name="sec2pile">#REF!</definedName>
    <definedName name="sec3pile">#REF!</definedName>
    <definedName name="SecI_Depth" localSheetId="1">'[56]Crust &amp; Width of CS'!$C$19:$L$28</definedName>
    <definedName name="SecI_Depth">#REF!</definedName>
    <definedName name="SecI_Length" localSheetId="1">'[56]Details of CS'!$A$98:$D$108</definedName>
    <definedName name="SecI_Length">#REF!</definedName>
    <definedName name="SecI_Width" localSheetId="1">'[56]Crust &amp; Width of CS'!$C$56:$M$65</definedName>
    <definedName name="SecI_Width">#REF!</definedName>
    <definedName name="SecII_Depth" localSheetId="1">'[56]Crust &amp; Width of CS'!$C$30:$L$38</definedName>
    <definedName name="SecII_Depth">#REF!</definedName>
    <definedName name="SecII_Length" localSheetId="1">'[56]Details of CS'!$F$98:$I$108</definedName>
    <definedName name="SecII_Length">#REF!</definedName>
    <definedName name="SecII_Width" localSheetId="1">'[56]Crust &amp; Width of CS'!$C$67:$M$76</definedName>
    <definedName name="SecII_Width">#REF!</definedName>
    <definedName name="SecIII_Width" localSheetId="1">'[57]Crust &amp; Width of CS'!$C$90:$M$99</definedName>
    <definedName name="SecIII_Width">#REF!</definedName>
    <definedName name="SECTION">!#REF!</definedName>
    <definedName name="Section_1">#REF!</definedName>
    <definedName name="Section_2">#REF!</definedName>
    <definedName name="Section_3">#REF!</definedName>
    <definedName name="Section_4">#REF!</definedName>
    <definedName name="Section_5">#REF!</definedName>
    <definedName name="Section_6">#REF!</definedName>
    <definedName name="SECTION_A">#REF!</definedName>
    <definedName name="SECTION_B">#REF!</definedName>
    <definedName name="SECTION_C">#REF!</definedName>
    <definedName name="SECTION_D">#REF!</definedName>
    <definedName name="SECTION_E">#REF!</definedName>
    <definedName name="SECTION_F">#REF!</definedName>
    <definedName name="SECTION_G">#REF!</definedName>
    <definedName name="SECTION_H">#REF!</definedName>
    <definedName name="SECTION_I">#REF!</definedName>
    <definedName name="SECTOR_3" localSheetId="1">'[58]Scope Reconciliation'!$R$536:$R$541</definedName>
    <definedName name="SECTOR_3">#REF!</definedName>
    <definedName name="secured">#REF!</definedName>
    <definedName name="see">!#REF!</definedName>
    <definedName name="seg_1">#REF!</definedName>
    <definedName name="seg_2">#REF!</definedName>
    <definedName name="seg_c">#REF!</definedName>
    <definedName name="seishcof">#REF!</definedName>
    <definedName name="seishcof_17">#REF!</definedName>
    <definedName name="Selec_EW_ESh_Area">!#REF!</definedName>
    <definedName name="Selec_EW_ESh_thk">!#REF!</definedName>
    <definedName name="Selec_EW_ESh_Wid">!#REF!</definedName>
    <definedName name="Selec_EW_Isl_Area">!#REF!</definedName>
    <definedName name="Selec_EW_Isl_Thl">!#REF!</definedName>
    <definedName name="Selec_EW_Isl_Wid">!#REF!</definedName>
    <definedName name="Selec_EW_Med_Area">!#REF!</definedName>
    <definedName name="Selec_EW_Med_Thk">!#REF!</definedName>
    <definedName name="Selec_EW_Med_Wid">!#REF!</definedName>
    <definedName name="SemiSkilled">#REF!</definedName>
    <definedName name="sencount" hidden="1">1</definedName>
    <definedName name="senserpaver">!#REF!</definedName>
    <definedName name="senserpaver_1">"#REF!"</definedName>
    <definedName name="senserpaver_12">"$#REF!.#REF!#REF!"</definedName>
    <definedName name="senserpaver_14">#REF!</definedName>
    <definedName name="senserpaver_15">#REF!</definedName>
    <definedName name="senserpaver_16">#REF!</definedName>
    <definedName name="senserpaver_17">#REF!</definedName>
    <definedName name="senserpaver_9">#REF!</definedName>
    <definedName name="Sensorpaver">"$#REF!.$N$27"</definedName>
    <definedName name="Sensorpaver_1">"#REF!"</definedName>
    <definedName name="Sensorpaver_24">NA()</definedName>
    <definedName name="Sensorpaver_7">NA()</definedName>
    <definedName name="sep">!#REF!</definedName>
    <definedName name="SEPCONC">#REF!</definedName>
    <definedName name="sepconce">#REF!</definedName>
    <definedName name="Sept.11">!#REF!</definedName>
    <definedName name="SEPT01PROFITABILITY">!#REF!</definedName>
    <definedName name="SEPTIC_TANK">!#REF!</definedName>
    <definedName name="SEPTIC_TANK_1">"#REF!"</definedName>
    <definedName name="SEPTIC_TANK_12">"$#REF!.#REF!#REF!"</definedName>
    <definedName name="SEPTIC_TANL">!#REF!</definedName>
    <definedName name="SEPTIC_TANL_1">"#REF!"</definedName>
    <definedName name="SEPTIC_TANL_12">"$#REF!.#REF!#REF!"</definedName>
    <definedName name="servf">#REF!</definedName>
    <definedName name="Service">!#REF!</definedName>
    <definedName name="Service_Road">!#REF!</definedName>
    <definedName name="SERVICEROAD_05" localSheetId="1">'[5]10.Minor Structure'!#REF!</definedName>
    <definedName name="SERVICEROAD_05">#REF!</definedName>
    <definedName name="services">#REF!</definedName>
    <definedName name="ses">#REF!</definedName>
    <definedName name="seyya">#REF!</definedName>
    <definedName name="sf">!#REF!</definedName>
    <definedName name="sfC">!#REF!</definedName>
    <definedName name="sfM">!#REF!</definedName>
    <definedName name="sft">!#REF!</definedName>
    <definedName name="SG">#REF!</definedName>
    <definedName name="SG_1">#REF!</definedName>
    <definedName name="SG_10">#REF!</definedName>
    <definedName name="SG_11">#REF!</definedName>
    <definedName name="SG_12">#REF!</definedName>
    <definedName name="SG_13">#REF!</definedName>
    <definedName name="SG_2">#REF!</definedName>
    <definedName name="SG_3">#REF!</definedName>
    <definedName name="SG_4">#REF!</definedName>
    <definedName name="SG_5">#REF!</definedName>
    <definedName name="SG_6">#REF!</definedName>
    <definedName name="SG_7">#REF!</definedName>
    <definedName name="SG_8">#REF!</definedName>
    <definedName name="SG_9">#REF!</definedName>
    <definedName name="SG_App_Area">!#REF!</definedName>
    <definedName name="SG_App_Thk">!#REF!</definedName>
    <definedName name="SG_App_Wid">!#REF!</definedName>
    <definedName name="SG_Area">!#REF!</definedName>
    <definedName name="SG_Fill_Vol">!#REF!</definedName>
    <definedName name="SG_MCW">#REF!</definedName>
    <definedName name="SG_R">#REF!</definedName>
    <definedName name="SG_Recomp">!#REF!</definedName>
    <definedName name="SG_SR">#REF!</definedName>
    <definedName name="SG_Thk">!#REF!</definedName>
    <definedName name="SG_Wid">!#REF!</definedName>
    <definedName name="sgjskgjskghdsjkgsal">#N/A</definedName>
    <definedName name="Sgrade">#REF!</definedName>
    <definedName name="sgsg3545">!#REF!</definedName>
    <definedName name="SGSR">#REF!</definedName>
    <definedName name="SGSR_1">#REF!</definedName>
    <definedName name="SGSR_4">#REF!</definedName>
    <definedName name="SGSR_5">#REF!</definedName>
    <definedName name="SGSR_6">#REF!</definedName>
    <definedName name="sh" localSheetId="2" hidden="1">{"'Bill No. 7'!$A$1:$G$32"}</definedName>
    <definedName name="sh" localSheetId="1" hidden="1">{"'Bill No. 7'!$A$1:$G$32"}</definedName>
    <definedName name="sh" localSheetId="9" hidden="1">{"'Bill No. 7'!$A$1:$G$32"}</definedName>
    <definedName name="sh" hidden="1">{"'Bill No. 7'!$A$1:$G$32"}</definedName>
    <definedName name="Sh_bottom">#REF!</definedName>
    <definedName name="SHABAD_FLOOR">!#REF!</definedName>
    <definedName name="SHABAD_FLOOR_1">"#REF!"</definedName>
    <definedName name="SHABAD_FLOOR_12">"$#REF!.#REF!#REF!"</definedName>
    <definedName name="shaeff">#REF!</definedName>
    <definedName name="sharada">185</definedName>
    <definedName name="SHARED_FORMULA_2_68_2_68_100">NA()</definedName>
    <definedName name="SHARED_FORMULA_2_68_2_68_101">NA()</definedName>
    <definedName name="SHARED_FORMULA_2_68_2_68_102">NA()</definedName>
    <definedName name="SHARED_FORMULA_2_68_2_68_103">NA()</definedName>
    <definedName name="SHARED_FORMULA_2_68_2_68_104">NA()</definedName>
    <definedName name="SHARED_FORMULA_2_68_2_68_105">NA()</definedName>
    <definedName name="SHARED_FORMULA_2_68_2_68_106">NA()</definedName>
    <definedName name="SHARED_FORMULA_2_68_2_68_107">NA()</definedName>
    <definedName name="SHARED_FORMULA_2_68_2_68_108">NA()</definedName>
    <definedName name="SHARED_FORMULA_2_68_2_68_109">NA()</definedName>
    <definedName name="SHARED_FORMULA_2_68_2_68_110">NA()</definedName>
    <definedName name="SHARED_FORMULA_2_68_2_68_111">NA()</definedName>
    <definedName name="SHARED_FORMULA_2_68_2_68_112">NA()</definedName>
    <definedName name="SHARED_FORMULA_2_68_2_68_113">NA()</definedName>
    <definedName name="SHARED_FORMULA_2_68_2_68_114">NA()</definedName>
    <definedName name="SHARED_FORMULA_2_68_2_68_115">NA()</definedName>
    <definedName name="SHARED_FORMULA_2_68_2_68_116">NA()</definedName>
    <definedName name="SHARED_FORMULA_2_68_2_68_117">NA()</definedName>
    <definedName name="SHARED_FORMULA_2_68_2_68_118">NA()</definedName>
    <definedName name="SHARED_FORMULA_2_68_2_68_119">NA()</definedName>
    <definedName name="SHARED_FORMULA_2_68_2_68_120">NA()</definedName>
    <definedName name="SHARED_FORMULA_2_68_2_68_121">NA()</definedName>
    <definedName name="SHARED_FORMULA_2_68_2_68_122">NA()</definedName>
    <definedName name="SHARED_FORMULA_2_68_2_68_123">NA()</definedName>
    <definedName name="SHARED_FORMULA_2_68_2_68_124">NA()</definedName>
    <definedName name="SHARED_FORMULA_2_68_2_68_125">NA()</definedName>
    <definedName name="SHARED_FORMULA_2_68_2_68_126">NA()</definedName>
    <definedName name="SHARED_FORMULA_2_68_2_68_127">NA()</definedName>
    <definedName name="SHARED_FORMULA_2_68_2_68_26">NA()</definedName>
    <definedName name="SHARED_FORMULA_2_68_2_68_27">NA()</definedName>
    <definedName name="SHARED_FORMULA_2_68_2_68_28">NA()</definedName>
    <definedName name="SHARED_FORMULA_2_68_2_68_29">NA()</definedName>
    <definedName name="SHARED_FORMULA_2_68_2_68_30">NA()</definedName>
    <definedName name="SHARED_FORMULA_2_68_2_68_31">NA()</definedName>
    <definedName name="SHARED_FORMULA_2_68_2_68_32">NA()</definedName>
    <definedName name="SHARED_FORMULA_2_68_2_68_33">NA()</definedName>
    <definedName name="SHARED_FORMULA_2_68_2_68_34">NA()</definedName>
    <definedName name="SHARED_FORMULA_2_68_2_68_35">NA()</definedName>
    <definedName name="SHARED_FORMULA_2_68_2_68_36">NA()</definedName>
    <definedName name="SHARED_FORMULA_2_68_2_68_37">NA()</definedName>
    <definedName name="SHARED_FORMULA_2_68_2_68_38">NA()</definedName>
    <definedName name="SHARED_FORMULA_2_68_2_68_39">NA()</definedName>
    <definedName name="SHARED_FORMULA_2_68_2_68_40">NA()</definedName>
    <definedName name="SHARED_FORMULA_2_68_2_68_41">NA()</definedName>
    <definedName name="SHARED_FORMULA_2_68_2_68_42">NA()</definedName>
    <definedName name="SHARED_FORMULA_2_68_2_68_43">NA()</definedName>
    <definedName name="SHARED_FORMULA_2_68_2_68_44">NA()</definedName>
    <definedName name="SHARED_FORMULA_2_68_2_68_45">NA()</definedName>
    <definedName name="SHARED_FORMULA_2_68_2_68_46">NA()</definedName>
    <definedName name="SHARED_FORMULA_2_68_2_68_47">NA()</definedName>
    <definedName name="SHARED_FORMULA_2_68_2_68_48">NA()</definedName>
    <definedName name="SHARED_FORMULA_2_68_2_68_49">NA()</definedName>
    <definedName name="SHARED_FORMULA_2_68_2_68_50">NA()</definedName>
    <definedName name="SHARED_FORMULA_2_68_2_68_51">NA()</definedName>
    <definedName name="SHARED_FORMULA_2_68_2_68_52">NA()</definedName>
    <definedName name="SHARED_FORMULA_2_68_2_68_53">NA()</definedName>
    <definedName name="SHARED_FORMULA_2_68_2_68_54">NA()</definedName>
    <definedName name="SHARED_FORMULA_2_68_2_68_55">NA()</definedName>
    <definedName name="SHARED_FORMULA_2_68_2_68_56">NA()</definedName>
    <definedName name="SHARED_FORMULA_2_68_2_68_57">NA()</definedName>
    <definedName name="SHARED_FORMULA_2_68_2_68_58">NA()</definedName>
    <definedName name="SHARED_FORMULA_2_68_2_68_59">NA()</definedName>
    <definedName name="SHARED_FORMULA_2_68_2_68_60">NA()</definedName>
    <definedName name="SHARED_FORMULA_2_68_2_68_61">NA()</definedName>
    <definedName name="SHARED_FORMULA_2_68_2_68_62">NA()</definedName>
    <definedName name="SHARED_FORMULA_2_68_2_68_63">NA()</definedName>
    <definedName name="SHARED_FORMULA_2_68_2_68_64">NA()</definedName>
    <definedName name="SHARED_FORMULA_2_68_2_68_65">NA()</definedName>
    <definedName name="SHARED_FORMULA_2_68_2_68_66">NA()</definedName>
    <definedName name="SHARED_FORMULA_2_68_2_68_67">NA()</definedName>
    <definedName name="SHARED_FORMULA_2_68_2_68_68">NA()</definedName>
    <definedName name="SHARED_FORMULA_2_68_2_68_69">NA()</definedName>
    <definedName name="SHARED_FORMULA_2_68_2_68_70">NA()</definedName>
    <definedName name="SHARED_FORMULA_2_68_2_68_71">NA()</definedName>
    <definedName name="SHARED_FORMULA_2_68_2_68_72">NA()</definedName>
    <definedName name="SHARED_FORMULA_2_68_2_68_73">NA()</definedName>
    <definedName name="SHARED_FORMULA_2_68_2_68_74">NA()</definedName>
    <definedName name="SHARED_FORMULA_2_68_2_68_75">NA()</definedName>
    <definedName name="SHARED_FORMULA_2_68_2_68_76">NA()</definedName>
    <definedName name="SHARED_FORMULA_2_68_2_68_77">NA()</definedName>
    <definedName name="SHARED_FORMULA_2_68_2_68_78">NA()</definedName>
    <definedName name="SHARED_FORMULA_2_68_2_68_79">NA()</definedName>
    <definedName name="SHARED_FORMULA_2_68_2_68_80">NA()</definedName>
    <definedName name="SHARED_FORMULA_2_68_2_68_81">NA()</definedName>
    <definedName name="SHARED_FORMULA_2_68_2_68_82">NA()</definedName>
    <definedName name="SHARED_FORMULA_2_68_2_68_83">NA()</definedName>
    <definedName name="SHARED_FORMULA_2_68_2_68_84">NA()</definedName>
    <definedName name="SHARED_FORMULA_2_68_2_68_85">NA()</definedName>
    <definedName name="SHARED_FORMULA_2_68_2_68_86">NA()</definedName>
    <definedName name="SHARED_FORMULA_2_68_2_68_87">NA()</definedName>
    <definedName name="SHARED_FORMULA_2_68_2_68_88">NA()</definedName>
    <definedName name="SHARED_FORMULA_2_68_2_68_89">NA()</definedName>
    <definedName name="SHARED_FORMULA_2_68_2_68_90">NA()</definedName>
    <definedName name="SHARED_FORMULA_2_68_2_68_91">NA()</definedName>
    <definedName name="SHARED_FORMULA_2_68_2_68_92">NA()</definedName>
    <definedName name="SHARED_FORMULA_2_68_2_68_93">NA()</definedName>
    <definedName name="SHARED_FORMULA_2_68_2_68_94">NA()</definedName>
    <definedName name="SHARED_FORMULA_2_68_2_68_95">NA()</definedName>
    <definedName name="SHARED_FORMULA_2_68_2_68_96">NA()</definedName>
    <definedName name="SHARED_FORMULA_2_68_2_68_97">NA()</definedName>
    <definedName name="SHARED_FORMULA_2_68_2_68_98">NA()</definedName>
    <definedName name="SHARED_FORMULA_2_68_2_68_99">NA()</definedName>
    <definedName name="SHARED_FORMULA_3_63_3_63_1">NA()</definedName>
    <definedName name="SHARED_FORMULA_3_63_3_63_10">NA()</definedName>
    <definedName name="SHARED_FORMULA_3_63_3_63_11">NA()</definedName>
    <definedName name="SHARED_FORMULA_3_63_3_63_12">NA()</definedName>
    <definedName name="SHARED_FORMULA_3_63_3_63_13">NA()</definedName>
    <definedName name="SHARED_FORMULA_3_63_3_63_14">NA()</definedName>
    <definedName name="SHARED_FORMULA_3_63_3_63_15">NA()</definedName>
    <definedName name="SHARED_FORMULA_3_63_3_63_16">NA()</definedName>
    <definedName name="SHARED_FORMULA_3_63_3_63_17">NA()</definedName>
    <definedName name="SHARED_FORMULA_3_63_3_63_18">NA()</definedName>
    <definedName name="SHARED_FORMULA_3_63_3_63_19">NA()</definedName>
    <definedName name="SHARED_FORMULA_3_63_3_63_2">NA()</definedName>
    <definedName name="SHARED_FORMULA_3_63_3_63_20">NA()</definedName>
    <definedName name="SHARED_FORMULA_3_63_3_63_21">NA()</definedName>
    <definedName name="SHARED_FORMULA_3_63_3_63_22">NA()</definedName>
    <definedName name="SHARED_FORMULA_3_63_3_63_23">NA()</definedName>
    <definedName name="SHARED_FORMULA_3_63_3_63_24">NA()</definedName>
    <definedName name="SHARED_FORMULA_3_63_3_63_25">NA()</definedName>
    <definedName name="SHARED_FORMULA_3_63_3_63_3">NA()</definedName>
    <definedName name="SHARED_FORMULA_3_63_3_63_4">NA()</definedName>
    <definedName name="SHARED_FORMULA_3_63_3_63_5">NA()</definedName>
    <definedName name="SHARED_FORMULA_3_63_3_63_6">NA()</definedName>
    <definedName name="SHARED_FORMULA_3_63_3_63_7">NA()</definedName>
    <definedName name="SHARED_FORMULA_3_63_3_63_8">NA()</definedName>
    <definedName name="SHARED_FORMULA_3_63_3_63_9">NA()</definedName>
    <definedName name="SHARED_FORMULA_3_84_3_84_100">NA()</definedName>
    <definedName name="SHARED_FORMULA_3_84_3_84_101">NA()</definedName>
    <definedName name="SHARED_FORMULA_3_84_3_84_102">NA()</definedName>
    <definedName name="SHARED_FORMULA_3_84_3_84_103">NA()</definedName>
    <definedName name="SHARED_FORMULA_3_84_3_84_104">NA()</definedName>
    <definedName name="SHARED_FORMULA_3_84_3_84_105">NA()</definedName>
    <definedName name="SHARED_FORMULA_3_84_3_84_106">NA()</definedName>
    <definedName name="SHARED_FORMULA_3_84_3_84_108">NA()</definedName>
    <definedName name="SHARED_FORMULA_3_84_3_84_109">NA()</definedName>
    <definedName name="SHARED_FORMULA_3_84_3_84_110">NA()</definedName>
    <definedName name="SHARED_FORMULA_3_84_3_84_111">NA()</definedName>
    <definedName name="SHARED_FORMULA_3_84_3_84_112">NA()</definedName>
    <definedName name="SHARED_FORMULA_3_84_3_84_113">NA()</definedName>
    <definedName name="SHARED_FORMULA_3_84_3_84_114">NA()</definedName>
    <definedName name="SHARED_FORMULA_3_84_3_84_115">NA()</definedName>
    <definedName name="SHARED_FORMULA_3_84_3_84_116">NA()</definedName>
    <definedName name="SHARED_FORMULA_3_84_3_84_117">NA()</definedName>
    <definedName name="SHARED_FORMULA_3_84_3_84_118">NA()</definedName>
    <definedName name="SHARED_FORMULA_3_84_3_84_119">NA()</definedName>
    <definedName name="SHARED_FORMULA_3_84_3_84_120">NA()</definedName>
    <definedName name="SHARED_FORMULA_3_84_3_84_121">NA()</definedName>
    <definedName name="SHARED_FORMULA_3_84_3_84_124">NA()</definedName>
    <definedName name="SHARED_FORMULA_3_84_3_84_125">NA()</definedName>
    <definedName name="SHARED_FORMULA_3_84_3_84_126">NA()</definedName>
    <definedName name="SHARED_FORMULA_3_84_3_84_127">NA()</definedName>
    <definedName name="SHARED_FORMULA_3_84_3_84_26">NA()</definedName>
    <definedName name="SHARED_FORMULA_3_84_3_84_27">NA()</definedName>
    <definedName name="SHARED_FORMULA_3_84_3_84_28">NA()</definedName>
    <definedName name="SHARED_FORMULA_3_84_3_84_29">NA()</definedName>
    <definedName name="SHARED_FORMULA_3_84_3_84_30">NA()</definedName>
    <definedName name="SHARED_FORMULA_3_84_3_84_31">NA()</definedName>
    <definedName name="SHARED_FORMULA_3_84_3_84_32">NA()</definedName>
    <definedName name="SHARED_FORMULA_3_84_3_84_33">NA()</definedName>
    <definedName name="SHARED_FORMULA_3_84_3_84_34">NA()</definedName>
    <definedName name="SHARED_FORMULA_3_84_3_84_35">NA()</definedName>
    <definedName name="SHARED_FORMULA_3_84_3_84_36">NA()</definedName>
    <definedName name="SHARED_FORMULA_3_84_3_84_37">NA()</definedName>
    <definedName name="SHARED_FORMULA_3_84_3_84_38">NA()</definedName>
    <definedName name="SHARED_FORMULA_3_84_3_84_39">NA()</definedName>
    <definedName name="SHARED_FORMULA_3_84_3_84_40">NA()</definedName>
    <definedName name="SHARED_FORMULA_3_84_3_84_41">NA()</definedName>
    <definedName name="SHARED_FORMULA_3_84_3_84_42">NA()</definedName>
    <definedName name="SHARED_FORMULA_3_84_3_84_43">NA()</definedName>
    <definedName name="SHARED_FORMULA_3_84_3_84_44">NA()</definedName>
    <definedName name="SHARED_FORMULA_3_84_3_84_45">NA()</definedName>
    <definedName name="SHARED_FORMULA_3_84_3_84_46">NA()</definedName>
    <definedName name="SHARED_FORMULA_3_84_3_84_47">NA()</definedName>
    <definedName name="SHARED_FORMULA_3_84_3_84_48">NA()</definedName>
    <definedName name="SHARED_FORMULA_3_84_3_84_49">NA()</definedName>
    <definedName name="SHARED_FORMULA_3_84_3_84_50">NA()</definedName>
    <definedName name="SHARED_FORMULA_3_84_3_84_51">NA()</definedName>
    <definedName name="SHARED_FORMULA_3_84_3_84_52">NA()</definedName>
    <definedName name="SHARED_FORMULA_3_84_3_84_53">NA()</definedName>
    <definedName name="SHARED_FORMULA_3_84_3_84_54">NA()</definedName>
    <definedName name="SHARED_FORMULA_3_84_3_84_55">NA()</definedName>
    <definedName name="SHARED_FORMULA_3_84_3_84_56">NA()</definedName>
    <definedName name="SHARED_FORMULA_3_84_3_84_57">NA()</definedName>
    <definedName name="SHARED_FORMULA_3_84_3_84_58">NA()</definedName>
    <definedName name="SHARED_FORMULA_3_84_3_84_59">NA()</definedName>
    <definedName name="SHARED_FORMULA_3_84_3_84_60">NA()</definedName>
    <definedName name="SHARED_FORMULA_3_84_3_84_61">NA()</definedName>
    <definedName name="SHARED_FORMULA_3_84_3_84_62">NA()</definedName>
    <definedName name="SHARED_FORMULA_3_84_3_84_63">NA()</definedName>
    <definedName name="SHARED_FORMULA_3_84_3_84_64">NA()</definedName>
    <definedName name="SHARED_FORMULA_3_84_3_84_65">NA()</definedName>
    <definedName name="SHARED_FORMULA_3_84_3_84_66">NA()</definedName>
    <definedName name="SHARED_FORMULA_3_84_3_84_67">NA()</definedName>
    <definedName name="SHARED_FORMULA_3_84_3_84_68">NA()</definedName>
    <definedName name="SHARED_FORMULA_3_84_3_84_69">NA()</definedName>
    <definedName name="SHARED_FORMULA_3_84_3_84_70">NA()</definedName>
    <definedName name="SHARED_FORMULA_3_84_3_84_71">NA()</definedName>
    <definedName name="SHARED_FORMULA_3_84_3_84_72">NA()</definedName>
    <definedName name="SHARED_FORMULA_3_84_3_84_73">NA()</definedName>
    <definedName name="SHARED_FORMULA_3_84_3_84_74">NA()</definedName>
    <definedName name="SHARED_FORMULA_3_84_3_84_75">NA()</definedName>
    <definedName name="SHARED_FORMULA_3_84_3_84_76">NA()</definedName>
    <definedName name="SHARED_FORMULA_3_84_3_84_77">NA()</definedName>
    <definedName name="SHARED_FORMULA_3_84_3_84_78">NA()</definedName>
    <definedName name="SHARED_FORMULA_3_84_3_84_79">NA()</definedName>
    <definedName name="SHARED_FORMULA_3_84_3_84_80">NA()</definedName>
    <definedName name="SHARED_FORMULA_3_84_3_84_81">NA()</definedName>
    <definedName name="SHARED_FORMULA_3_84_3_84_82">NA()</definedName>
    <definedName name="SHARED_FORMULA_3_84_3_84_83">NA()</definedName>
    <definedName name="SHARED_FORMULA_3_84_3_84_84">NA()</definedName>
    <definedName name="SHARED_FORMULA_3_84_3_84_85">NA()</definedName>
    <definedName name="SHARED_FORMULA_3_84_3_84_88">NA()</definedName>
    <definedName name="SHARED_FORMULA_3_84_3_84_89">NA()</definedName>
    <definedName name="SHARED_FORMULA_3_84_3_84_90">NA()</definedName>
    <definedName name="SHARED_FORMULA_3_84_3_84_91">NA()</definedName>
    <definedName name="SHARED_FORMULA_3_84_3_84_92">NA()</definedName>
    <definedName name="SHARED_FORMULA_3_84_3_84_93">NA()</definedName>
    <definedName name="SHARED_FORMULA_3_84_3_84_94">NA()</definedName>
    <definedName name="SHARED_FORMULA_3_84_3_84_95">NA()</definedName>
    <definedName name="SHARED_FORMULA_3_84_3_84_96">NA()</definedName>
    <definedName name="SHARED_FORMULA_3_84_3_84_97">NA()</definedName>
    <definedName name="SHARED_FORMULA_3_84_3_84_98">NA()</definedName>
    <definedName name="SHARED_FORMULA_3_84_3_84_99">NA()</definedName>
    <definedName name="SHARED_FORMULA_3_85_3_85_107">NA()</definedName>
    <definedName name="SHARED_FORMULA_3_85_3_85_122">NA()</definedName>
    <definedName name="SHARED_FORMULA_3_85_3_85_123">NA()</definedName>
    <definedName name="SHARED_FORMULA_3_85_3_85_86">NA()</definedName>
    <definedName name="SHARED_FORMULA_3_85_3_85_87">NA()</definedName>
    <definedName name="SHARED_FORMULA_30_62_30_62_0">NA()</definedName>
    <definedName name="SHARED_FORMULA_4_15_4_15_0">NA()</definedName>
    <definedName name="SHARED_FORMULA_4_50_4_50_0">NA()</definedName>
    <definedName name="SHARED_FORMULA_6_63_6_63_1">NA()</definedName>
    <definedName name="SHARED_FORMULA_6_63_6_63_10">NA()</definedName>
    <definedName name="SHARED_FORMULA_6_63_6_63_11">NA()</definedName>
    <definedName name="SHARED_FORMULA_6_63_6_63_12">NA()</definedName>
    <definedName name="SHARED_FORMULA_6_63_6_63_13">NA()</definedName>
    <definedName name="SHARED_FORMULA_6_63_6_63_14">NA()</definedName>
    <definedName name="SHARED_FORMULA_6_63_6_63_15">NA()</definedName>
    <definedName name="SHARED_FORMULA_6_63_6_63_16">NA()</definedName>
    <definedName name="SHARED_FORMULA_6_63_6_63_17">NA()</definedName>
    <definedName name="SHARED_FORMULA_6_63_6_63_18">NA()</definedName>
    <definedName name="SHARED_FORMULA_6_63_6_63_19">NA()</definedName>
    <definedName name="SHARED_FORMULA_6_63_6_63_2">NA()</definedName>
    <definedName name="SHARED_FORMULA_6_63_6_63_20">NA()</definedName>
    <definedName name="SHARED_FORMULA_6_63_6_63_21">NA()</definedName>
    <definedName name="SHARED_FORMULA_6_63_6_63_22">NA()</definedName>
    <definedName name="SHARED_FORMULA_6_63_6_63_23">NA()</definedName>
    <definedName name="SHARED_FORMULA_6_63_6_63_24">NA()</definedName>
    <definedName name="SHARED_FORMULA_6_63_6_63_25">NA()</definedName>
    <definedName name="SHARED_FORMULA_6_63_6_63_3">NA()</definedName>
    <definedName name="SHARED_FORMULA_6_63_6_63_4">NA()</definedName>
    <definedName name="SHARED_FORMULA_6_63_6_63_5">NA()</definedName>
    <definedName name="SHARED_FORMULA_6_63_6_63_6">NA()</definedName>
    <definedName name="SHARED_FORMULA_6_63_6_63_7">NA()</definedName>
    <definedName name="SHARED_FORMULA_6_63_6_63_8">NA()</definedName>
    <definedName name="SHARED_FORMULA_6_63_6_63_9">NA()</definedName>
    <definedName name="SHARED_FORMULA_6_83_6_83_100">NA()</definedName>
    <definedName name="SHARED_FORMULA_6_83_6_83_101">NA()</definedName>
    <definedName name="SHARED_FORMULA_6_83_6_83_102">NA()</definedName>
    <definedName name="SHARED_FORMULA_6_83_6_83_103">NA()</definedName>
    <definedName name="SHARED_FORMULA_6_83_6_83_104">NA()</definedName>
    <definedName name="SHARED_FORMULA_6_83_6_83_105">NA()</definedName>
    <definedName name="SHARED_FORMULA_6_83_6_83_106">NA()</definedName>
    <definedName name="SHARED_FORMULA_6_83_6_83_107">NA()</definedName>
    <definedName name="SHARED_FORMULA_6_83_6_83_108">NA()</definedName>
    <definedName name="SHARED_FORMULA_6_83_6_83_109">NA()</definedName>
    <definedName name="SHARED_FORMULA_6_83_6_83_110">NA()</definedName>
    <definedName name="SHARED_FORMULA_6_83_6_83_111">NA()</definedName>
    <definedName name="SHARED_FORMULA_6_83_6_83_112">NA()</definedName>
    <definedName name="SHARED_FORMULA_6_83_6_83_113">NA()</definedName>
    <definedName name="SHARED_FORMULA_6_83_6_83_114">NA()</definedName>
    <definedName name="SHARED_FORMULA_6_83_6_83_115">NA()</definedName>
    <definedName name="SHARED_FORMULA_6_83_6_83_116">NA()</definedName>
    <definedName name="SHARED_FORMULA_6_83_6_83_117">NA()</definedName>
    <definedName name="SHARED_FORMULA_6_83_6_83_118">NA()</definedName>
    <definedName name="SHARED_FORMULA_6_83_6_83_119">NA()</definedName>
    <definedName name="SHARED_FORMULA_6_83_6_83_120">NA()</definedName>
    <definedName name="SHARED_FORMULA_6_83_6_83_121">NA()</definedName>
    <definedName name="SHARED_FORMULA_6_83_6_83_122">NA()</definedName>
    <definedName name="SHARED_FORMULA_6_83_6_83_123">NA()</definedName>
    <definedName name="SHARED_FORMULA_6_83_6_83_124">NA()</definedName>
    <definedName name="SHARED_FORMULA_6_83_6_83_125">NA()</definedName>
    <definedName name="SHARED_FORMULA_6_83_6_83_126">NA()</definedName>
    <definedName name="SHARED_FORMULA_6_83_6_83_127">NA()</definedName>
    <definedName name="SHARED_FORMULA_6_83_6_83_26">NA()</definedName>
    <definedName name="SHARED_FORMULA_6_83_6_83_27">NA()</definedName>
    <definedName name="SHARED_FORMULA_6_83_6_83_28">NA()</definedName>
    <definedName name="SHARED_FORMULA_6_83_6_83_29">NA()</definedName>
    <definedName name="SHARED_FORMULA_6_83_6_83_30">NA()</definedName>
    <definedName name="SHARED_FORMULA_6_83_6_83_31">NA()</definedName>
    <definedName name="SHARED_FORMULA_6_83_6_83_32">NA()</definedName>
    <definedName name="SHARED_FORMULA_6_83_6_83_33">NA()</definedName>
    <definedName name="SHARED_FORMULA_6_83_6_83_34">NA()</definedName>
    <definedName name="SHARED_FORMULA_6_83_6_83_35">NA()</definedName>
    <definedName name="SHARED_FORMULA_6_83_6_83_36">NA()</definedName>
    <definedName name="SHARED_FORMULA_6_83_6_83_37">NA()</definedName>
    <definedName name="SHARED_FORMULA_6_83_6_83_38">NA()</definedName>
    <definedName name="SHARED_FORMULA_6_83_6_83_39">NA()</definedName>
    <definedName name="SHARED_FORMULA_6_83_6_83_40">NA()</definedName>
    <definedName name="SHARED_FORMULA_6_83_6_83_41">NA()</definedName>
    <definedName name="SHARED_FORMULA_6_83_6_83_42">NA()</definedName>
    <definedName name="SHARED_FORMULA_6_83_6_83_43">NA()</definedName>
    <definedName name="SHARED_FORMULA_6_83_6_83_44">NA()</definedName>
    <definedName name="SHARED_FORMULA_6_83_6_83_45">NA()</definedName>
    <definedName name="SHARED_FORMULA_6_83_6_83_46">NA()</definedName>
    <definedName name="SHARED_FORMULA_6_83_6_83_47">NA()</definedName>
    <definedName name="SHARED_FORMULA_6_83_6_83_48">NA()</definedName>
    <definedName name="SHARED_FORMULA_6_83_6_83_49">NA()</definedName>
    <definedName name="SHARED_FORMULA_6_83_6_83_50">NA()</definedName>
    <definedName name="SHARED_FORMULA_6_83_6_83_51">NA()</definedName>
    <definedName name="SHARED_FORMULA_6_83_6_83_52">NA()</definedName>
    <definedName name="SHARED_FORMULA_6_83_6_83_53">NA()</definedName>
    <definedName name="SHARED_FORMULA_6_83_6_83_54">NA()</definedName>
    <definedName name="SHARED_FORMULA_6_83_6_83_55">NA()</definedName>
    <definedName name="SHARED_FORMULA_6_83_6_83_56">NA()</definedName>
    <definedName name="SHARED_FORMULA_6_83_6_83_57">NA()</definedName>
    <definedName name="SHARED_FORMULA_6_83_6_83_58">NA()</definedName>
    <definedName name="SHARED_FORMULA_6_83_6_83_59">NA()</definedName>
    <definedName name="SHARED_FORMULA_6_83_6_83_60">NA()</definedName>
    <definedName name="SHARED_FORMULA_6_83_6_83_61">NA()</definedName>
    <definedName name="SHARED_FORMULA_6_83_6_83_62">NA()</definedName>
    <definedName name="SHARED_FORMULA_6_83_6_83_63">NA()</definedName>
    <definedName name="SHARED_FORMULA_6_83_6_83_64">NA()</definedName>
    <definedName name="SHARED_FORMULA_6_83_6_83_65">NA()</definedName>
    <definedName name="SHARED_FORMULA_6_83_6_83_66">NA()</definedName>
    <definedName name="SHARED_FORMULA_6_83_6_83_67">NA()</definedName>
    <definedName name="SHARED_FORMULA_6_83_6_83_68">NA()</definedName>
    <definedName name="SHARED_FORMULA_6_83_6_83_69">NA()</definedName>
    <definedName name="SHARED_FORMULA_6_83_6_83_70">NA()</definedName>
    <definedName name="SHARED_FORMULA_6_83_6_83_71">NA()</definedName>
    <definedName name="SHARED_FORMULA_6_83_6_83_72">NA()</definedName>
    <definedName name="SHARED_FORMULA_6_83_6_83_73">NA()</definedName>
    <definedName name="SHARED_FORMULA_6_83_6_83_74">NA()</definedName>
    <definedName name="SHARED_FORMULA_6_83_6_83_75">NA()</definedName>
    <definedName name="SHARED_FORMULA_6_83_6_83_76">NA()</definedName>
    <definedName name="SHARED_FORMULA_6_83_6_83_77">NA()</definedName>
    <definedName name="SHARED_FORMULA_6_83_6_83_78">NA()</definedName>
    <definedName name="SHARED_FORMULA_6_83_6_83_79">NA()</definedName>
    <definedName name="SHARED_FORMULA_6_83_6_83_80">NA()</definedName>
    <definedName name="SHARED_FORMULA_6_83_6_83_81">NA()</definedName>
    <definedName name="SHARED_FORMULA_6_83_6_83_82">NA()</definedName>
    <definedName name="SHARED_FORMULA_6_83_6_83_83">NA()</definedName>
    <definedName name="SHARED_FORMULA_6_83_6_83_84">NA()</definedName>
    <definedName name="SHARED_FORMULA_6_83_6_83_85">NA()</definedName>
    <definedName name="SHARED_FORMULA_6_83_6_83_86">NA()</definedName>
    <definedName name="SHARED_FORMULA_6_83_6_83_87">NA()</definedName>
    <definedName name="SHARED_FORMULA_6_83_6_83_88">NA()</definedName>
    <definedName name="SHARED_FORMULA_6_83_6_83_89">NA()</definedName>
    <definedName name="SHARED_FORMULA_6_83_6_83_90">NA()</definedName>
    <definedName name="SHARED_FORMULA_6_83_6_83_91">NA()</definedName>
    <definedName name="SHARED_FORMULA_6_83_6_83_92">NA()</definedName>
    <definedName name="SHARED_FORMULA_6_83_6_83_93">NA()</definedName>
    <definedName name="SHARED_FORMULA_6_83_6_83_94">NA()</definedName>
    <definedName name="SHARED_FORMULA_6_83_6_83_95">NA()</definedName>
    <definedName name="SHARED_FORMULA_6_83_6_83_96">NA()</definedName>
    <definedName name="SHARED_FORMULA_6_83_6_83_97">NA()</definedName>
    <definedName name="SHARED_FORMULA_6_83_6_83_98">NA()</definedName>
    <definedName name="SHARED_FORMULA_6_83_6_83_99">NA()</definedName>
    <definedName name="SHARED_FORMULA_7_1_7_1_0">NA()</definedName>
    <definedName name="SHARED_FORMULA_71_1_71_1_0">NA()</definedName>
    <definedName name="sheet">#REF!</definedName>
    <definedName name="sheet1">!#REF!</definedName>
    <definedName name="sheet1___0">!#REF!</definedName>
    <definedName name="sheet1___13">!#REF!</definedName>
    <definedName name="SHIFTS">#REF!</definedName>
    <definedName name="shiva">#REF!</definedName>
    <definedName name="SHM">!#REF!</definedName>
    <definedName name="SHOT">#REF!</definedName>
    <definedName name="Shoulder">!#REF!</definedName>
    <definedName name="Shoulder_1">"#REF!"</definedName>
    <definedName name="Shoulder_12">"$#REF!.#REF!#REF!"</definedName>
    <definedName name="Shoulder_14">#REF!</definedName>
    <definedName name="Shoulder_15">#REF!</definedName>
    <definedName name="Shoulder_16">#REF!</definedName>
    <definedName name="Shoulder_17">#REF!</definedName>
    <definedName name="shoulderconstn">!#REF!</definedName>
    <definedName name="ShoulderEmb.">!#REF!</definedName>
    <definedName name="shouldernh">!#REF!</definedName>
    <definedName name="ShoulderSubbase">!#REF!</definedName>
    <definedName name="SHOV">!#REF!</definedName>
    <definedName name="shrinf">!#REF!</definedName>
    <definedName name="SHS">!#REF!</definedName>
    <definedName name="shut">#REF!</definedName>
    <definedName name="shut_reqt">#REF!</definedName>
    <definedName name="shutt" localSheetId="2">City&amp;" "&amp;State</definedName>
    <definedName name="shutt" localSheetId="1">City&amp;" "&amp;State</definedName>
    <definedName name="shutt" localSheetId="9">City&amp;" "&amp;State</definedName>
    <definedName name="shutt">City&amp;" "&amp;State</definedName>
    <definedName name="shutter">#REF!</definedName>
    <definedName name="Shuttering">#REF!</definedName>
    <definedName name="shutteringtimber">!#REF!</definedName>
    <definedName name="shutteringtimber_1">"#REF!"</definedName>
    <definedName name="shutteringtimber_12">"$#REF!.#REF!#REF!"</definedName>
    <definedName name="shutteringtimber_14">#REF!</definedName>
    <definedName name="shutteringtimber_15">#REF!</definedName>
    <definedName name="shutteringtimber_16">#REF!</definedName>
    <definedName name="shutteringtimber_17">#REF!</definedName>
    <definedName name="shuttttt" localSheetId="2">City&amp;" "&amp;State</definedName>
    <definedName name="shuttttt" localSheetId="1">City&amp;" "&amp;State</definedName>
    <definedName name="shuttttt" localSheetId="9">City&amp;" "&amp;State</definedName>
    <definedName name="shuttttt">City&amp;" "&amp;State</definedName>
    <definedName name="SHUTTTTTTT" localSheetId="2">City&amp;" "&amp;State</definedName>
    <definedName name="SHUTTTTTTT" localSheetId="1">City&amp;" "&amp;State</definedName>
    <definedName name="SHUTTTTTTT" localSheetId="9">City&amp;" "&amp;State</definedName>
    <definedName name="SHUTTTTTTT">City&amp;" "&amp;State</definedName>
    <definedName name="si">#REF!</definedName>
    <definedName name="sidl1">#REF!</definedName>
    <definedName name="sidl2">#REF!</definedName>
    <definedName name="sidla1">#REF!</definedName>
    <definedName name="sidla2">#REF!</definedName>
    <definedName name="SIDLP">#REF!</definedName>
    <definedName name="sigma0.2">!#REF!</definedName>
    <definedName name="sigma0_2">!#REF!</definedName>
    <definedName name="sigmab">!#REF!</definedName>
    <definedName name="sigmah">!#REF!</definedName>
    <definedName name="sigmat">!#REF!</definedName>
    <definedName name="sign">#REF!</definedName>
    <definedName name="signboardcir600">!#REF!</definedName>
    <definedName name="signboardocta900">!#REF!</definedName>
    <definedName name="signboardrect1200900">!#REF!</definedName>
    <definedName name="signboardrect600800">!#REF!</definedName>
    <definedName name="signboardrect900450">!#REF!</definedName>
    <definedName name="SINKP">!#REF!</definedName>
    <definedName name="SITE_CLEARANCE">#REF!</definedName>
    <definedName name="Site_Investigation_report">!#REF!</definedName>
    <definedName name="SITE_OFFICES">!#REF!</definedName>
    <definedName name="SITE_OFFICES_17">!#REF!</definedName>
    <definedName name="SITE_OFFICES_7">!#REF!</definedName>
    <definedName name="SITE_OFFICES_7_17">!#REF!</definedName>
    <definedName name="SITE_OFFICES_8">!#REF!</definedName>
    <definedName name="SITE_OFFICES_8_17">!#REF!</definedName>
    <definedName name="SITE_OFFICES_9">!#REF!</definedName>
    <definedName name="SITE_OFFICES_9_17">!#REF!</definedName>
    <definedName name="Site_only">!#REF!</definedName>
    <definedName name="SITE_STAFF">!#REF!</definedName>
    <definedName name="SITE_STAFF_17">!#REF!</definedName>
    <definedName name="SITE_STAFF_7">!#REF!</definedName>
    <definedName name="SITE_STAFF_7_17">!#REF!</definedName>
    <definedName name="SITE_STAFF_8">!#REF!</definedName>
    <definedName name="SITE_STAFF_8_17">!#REF!</definedName>
    <definedName name="SITE_STAFF_9">!#REF!</definedName>
    <definedName name="SITE_STAFF_9_17">!#REF!</definedName>
    <definedName name="sitermc20">!#REF!</definedName>
    <definedName name="sitermc25">!#REF!</definedName>
    <definedName name="sitermc35">!#REF!</definedName>
    <definedName name="SITEWORKS">#REF!</definedName>
    <definedName name="sivan">#REF!</definedName>
    <definedName name="SIxx">#REF!</definedName>
    <definedName name="SIxx1">!#REF!</definedName>
    <definedName name="sixx1a">#REF!</definedName>
    <definedName name="SIyy">#REF!</definedName>
    <definedName name="SIyy1">!#REF!</definedName>
    <definedName name="siyy1a">#REF!</definedName>
    <definedName name="skew">#REF!</definedName>
    <definedName name="skew_angle">!#REF!</definedName>
    <definedName name="skilldresser">!#REF!</definedName>
    <definedName name="skilldresser_1">"#REF!"</definedName>
    <definedName name="skilldresser_12">"$#REF!.#REF!#REF!"</definedName>
    <definedName name="skilldresser_14">#REF!</definedName>
    <definedName name="skilldresser_15">#REF!</definedName>
    <definedName name="skilldresser_16">#REF!</definedName>
    <definedName name="skilldresser_17">#REF!</definedName>
    <definedName name="Skilled">#REF!</definedName>
    <definedName name="skilledmazdoor">!#REF!</definedName>
    <definedName name="skilledmazdoor_1">"#REF!"</definedName>
    <definedName name="skilledmazdoor_12">"$#REF!.#REF!#REF!"</definedName>
    <definedName name="skilledmazdoor_14">#REF!</definedName>
    <definedName name="skilledmazdoor_15">#REF!</definedName>
    <definedName name="skilledmazdoor_16">#REF!</definedName>
    <definedName name="skilledmazdoor_17">#REF!</definedName>
    <definedName name="skillmazdoor">!#REF!</definedName>
    <definedName name="skillmazdoor_1">"#REF!"</definedName>
    <definedName name="skillmazdoor_12">"$#REF!.#REF!#REF!"</definedName>
    <definedName name="skillmazdoor_14">#REF!</definedName>
    <definedName name="skillmazdoor_15">#REF!</definedName>
    <definedName name="skillmazdoor_16">#REF!</definedName>
    <definedName name="skillmazdoor_17">#REF!</definedName>
    <definedName name="skinreinforcement">!#REF!</definedName>
    <definedName name="SKYLIGHT_ROOF">!#REF!</definedName>
    <definedName name="SKYLIGHT_ROOF_1">"#REF!"</definedName>
    <definedName name="SKYLIGHT_ROOF_12">"$#REF!.#REF!#REF!"</definedName>
    <definedName name="sl">#REF!</definedName>
    <definedName name="Sl_No">#REF!</definedName>
    <definedName name="slab">!#REF!</definedName>
    <definedName name="slab_thk">!#REF!</definedName>
    <definedName name="slab12">!#REF!</definedName>
    <definedName name="slab20">!#REF!</definedName>
    <definedName name="slab21">!#REF!</definedName>
    <definedName name="slab8">!#REF!</definedName>
    <definedName name="SlabD">!#REF!</definedName>
    <definedName name="SLC">#REF!</definedName>
    <definedName name="slda">#REF!</definedName>
    <definedName name="SLIP">!#REF!</definedName>
    <definedName name="SLIPFORM">#REF!</definedName>
    <definedName name="sln">#REF!</definedName>
    <definedName name="SLOPE">!#REF!</definedName>
    <definedName name="slope_">!#REF!</definedName>
    <definedName name="SlopeAreaQ">#REF!</definedName>
    <definedName name="SlopeAreaQ___0" localSheetId="1">[59]Cor_01Br6_8!$A$1:$K$138</definedName>
    <definedName name="SlopeAreaQ___0">#REF!</definedName>
    <definedName name="slsa">#REF!</definedName>
    <definedName name="SLURRY">!#REF!</definedName>
    <definedName name="sm">!#REF!</definedName>
    <definedName name="SM_1">#REF!</definedName>
    <definedName name="SM_2">#REF!</definedName>
    <definedName name="SMAZ">!#REF!</definedName>
    <definedName name="SMIST">!#REF!</definedName>
    <definedName name="smoot">!#REF!</definedName>
    <definedName name="SMOOTH">!#REF!</definedName>
    <definedName name="sms">!#REF!</definedName>
    <definedName name="Snc">#REF!</definedName>
    <definedName name="so">!#REF!</definedName>
    <definedName name="Soffit_of_Girder">!#REF!</definedName>
    <definedName name="soffit_width">#REF!</definedName>
    <definedName name="softrockpcc">#REF!</definedName>
    <definedName name="soh">1%</definedName>
    <definedName name="Soil___Material_Investigations">#REF!</definedName>
    <definedName name="soilht">#REF!</definedName>
    <definedName name="Solid_Slab" localSheetId="1">'[48]Data Base'!$A$44:$B$66</definedName>
    <definedName name="Solid_Slab">#REF!</definedName>
    <definedName name="soling">!#REF!</definedName>
    <definedName name="Soma">#REF!</definedName>
    <definedName name="sond">#REF!</definedName>
    <definedName name="sondf">#REF!</definedName>
    <definedName name="Sorcost">#REF!</definedName>
    <definedName name="SozlesmeRsYenParitesi">!#REF!</definedName>
    <definedName name="SozlesmeYenUSDParitesi">!#REF!</definedName>
    <definedName name="sp">4%</definedName>
    <definedName name="SP_RATE">#REF!</definedName>
    <definedName name="Spalls">NA()</definedName>
    <definedName name="Spalls_1">!#REF!</definedName>
    <definedName name="Spalls_12">NA()</definedName>
    <definedName name="Spalls_4">!#REF!</definedName>
    <definedName name="Spalls_5">!#REF!</definedName>
    <definedName name="Spalls_6">!#REF!</definedName>
    <definedName name="Spalls_7">NA()</definedName>
    <definedName name="Spalls_8">NA()</definedName>
    <definedName name="span">!#REF!</definedName>
    <definedName name="span1">!#REF!</definedName>
    <definedName name="span2">!#REF!</definedName>
    <definedName name="spanner" localSheetId="2">City&amp;" "&amp;State</definedName>
    <definedName name="spanner" localSheetId="1">City&amp;" "&amp;State</definedName>
    <definedName name="spanner" localSheetId="9">City&amp;" "&amp;State</definedName>
    <definedName name="spanner">City&amp;" "&amp;State</definedName>
    <definedName name="Spaver">!#REF!</definedName>
    <definedName name="Spaver_1">"#REF!"</definedName>
    <definedName name="Spaver_24">NA()</definedName>
    <definedName name="Spaver_7">NA()</definedName>
    <definedName name="Spaver_8">"#REF!"</definedName>
    <definedName name="Spcg">#REF!</definedName>
    <definedName name="SpecialPrice" hidden="1">#REF!</definedName>
    <definedName name="SPINK">#REF!</definedName>
    <definedName name="Spmg">#REF!</definedName>
    <definedName name="SPR">#REF!</definedName>
    <definedName name="sprayer">!#REF!</definedName>
    <definedName name="sprayer_1">"#REF!"</definedName>
    <definedName name="sprayer_12">"$#REF!.#REF!#REF!"</definedName>
    <definedName name="sprayer_14">#REF!</definedName>
    <definedName name="sprayer_15">#REF!</definedName>
    <definedName name="sprayer_16">#REF!</definedName>
    <definedName name="sprayer_17">#REF!</definedName>
    <definedName name="sprayer_7">"#REF!"</definedName>
    <definedName name="sprayer_8">"#REF!"</definedName>
    <definedName name="SPRINK">#REF!</definedName>
    <definedName name="Spv">#REF!</definedName>
    <definedName name="Sq">!#REF!</definedName>
    <definedName name="SQRT__1___0.6___1.0">!#REF!</definedName>
    <definedName name="SQRT__1___0_6___1_0">!#REF!</definedName>
    <definedName name="SQRT__1___0_6___1_0___0">!#REF!</definedName>
    <definedName name="SQRT__1___0_6___1_0___13">!#REF!</definedName>
    <definedName name="Sr">!#REF!</definedName>
    <definedName name="SRB" localSheetId="2">{"'Sheet1'!$A$4386:$N$4591"}</definedName>
    <definedName name="SRB" localSheetId="1">{"'Sheet1'!$A$4386:$N$4591"}</definedName>
    <definedName name="SRB" localSheetId="9">{"'Sheet1'!$A$4386:$N$4591"}</definedName>
    <definedName name="SRB">{"'Sheet1'!$A$4386:$N$4591"}</definedName>
    <definedName name="SRC">!#REF!</definedName>
    <definedName name="srdy">#REF!</definedName>
    <definedName name="sreya">#REF!</definedName>
    <definedName name="SRH" localSheetId="1">[12]Rate!$G$5:$G$159</definedName>
    <definedName name="SRH">#REF!</definedName>
    <definedName name="sri">!#REF!</definedName>
    <definedName name="SRNEW">!#REF!</definedName>
    <definedName name="SROLL">!#REF!</definedName>
    <definedName name="srty">#REF!</definedName>
    <definedName name="ss" localSheetId="2" hidden="1">{#N/A,#N/A,TRUE,"Front";#N/A,#N/A,TRUE,"Simple Letter";#N/A,#N/A,TRUE,"Inside";#N/A,#N/A,TRUE,"Contents";#N/A,#N/A,TRUE,"Basis";#N/A,#N/A,TRUE,"Inclusions";#N/A,#N/A,TRUE,"Exclusions";#N/A,#N/A,TRUE,"Areas";#N/A,#N/A,TRUE,"Summary";#N/A,#N/A,TRUE,"Detail"}</definedName>
    <definedName name="ss" localSheetId="1" hidden="1">{#N/A,#N/A,TRUE,"Front";#N/A,#N/A,TRUE,"Simple Letter";#N/A,#N/A,TRUE,"Inside";#N/A,#N/A,TRUE,"Contents";#N/A,#N/A,TRUE,"Basis";#N/A,#N/A,TRUE,"Inclusions";#N/A,#N/A,TRUE,"Exclusions";#N/A,#N/A,TRUE,"Areas";#N/A,#N/A,TRUE,"Summary";#N/A,#N/A,TRUE,"Detail"}</definedName>
    <definedName name="ss" localSheetId="9" hidden="1">{#N/A,#N/A,TRUE,"Front";#N/A,#N/A,TRUE,"Simple Letter";#N/A,#N/A,TRUE,"Inside";#N/A,#N/A,TRUE,"Contents";#N/A,#N/A,TRUE,"Basis";#N/A,#N/A,TRUE,"Inclusions";#N/A,#N/A,TRUE,"Exclusions";#N/A,#N/A,TRUE,"Areas";#N/A,#N/A,TRUE,"Summary";#N/A,#N/A,TRUE,"Detail"}</definedName>
    <definedName name="ss" hidden="1">{#N/A,#N/A,TRUE,"Front";#N/A,#N/A,TRUE,"Simple Letter";#N/A,#N/A,TRUE,"Inside";#N/A,#N/A,TRUE,"Contents";#N/A,#N/A,TRUE,"Basis";#N/A,#N/A,TRUE,"Inclusions";#N/A,#N/A,TRUE,"Exclusions";#N/A,#N/A,TRUE,"Areas";#N/A,#N/A,TRUE,"Summary";#N/A,#N/A,TRUE,"Detail"}</definedName>
    <definedName name="SSC" localSheetId="2">{"'Bill No. 7'!$A$1:$G$32"}</definedName>
    <definedName name="SSC" localSheetId="1">{"'Bill No. 7'!$A$1:$G$32"}</definedName>
    <definedName name="SSC" localSheetId="9">{"'Bill No. 7'!$A$1:$G$32"}</definedName>
    <definedName name="SSC">{"'Bill No. 7'!$A$1:$G$32"}</definedName>
    <definedName name="ssd">!#REF!</definedName>
    <definedName name="ssemulsion">"$#REF!.$#REF!$#REF!"</definedName>
    <definedName name="ssemulsion_1">"#REF!"</definedName>
    <definedName name="ssemulsion_24">NA()</definedName>
    <definedName name="ssemulsion_7">NA()</definedName>
    <definedName name="ssemulsion_8">"#REF!"</definedName>
    <definedName name="ssfsd">#REF!</definedName>
    <definedName name="SSL">#REF!</definedName>
    <definedName name="sslab">!#REF!</definedName>
    <definedName name="Ssm">#REF!</definedName>
    <definedName name="SSM_1">"#REF!"</definedName>
    <definedName name="SSM_12">"$#REF!.#REF!#REF!"</definedName>
    <definedName name="SSM_ABOVE_GL">!#REF!</definedName>
    <definedName name="SSM_ABOVE_GL_1">"#REF!"</definedName>
    <definedName name="SSM_ABOVE_GL_12">"$#REF!.#REF!#REF!"</definedName>
    <definedName name="SSM_BELOW_GL">!#REF!</definedName>
    <definedName name="SSM_BELOW_GL_1">"#REF!"</definedName>
    <definedName name="SSM_BELOW_GL_12">"$#REF!.#REF!#REF!"</definedName>
    <definedName name="SSS">!#REF!</definedName>
    <definedName name="SSSS">#REF!</definedName>
    <definedName name="ssssd">!#REF!</definedName>
    <definedName name="SSSSS">#REF!</definedName>
    <definedName name="SSSSSS">#REF!</definedName>
    <definedName name="SSSSSSS">#REF!</definedName>
    <definedName name="sst">!#REF!</definedName>
    <definedName name="st">#REF!</definedName>
    <definedName name="St_App_West">!#REF!</definedName>
    <definedName name="St_Ch_Bridge">!#REF!</definedName>
    <definedName name="St_Ch_Project">!#REF!</definedName>
    <definedName name="St_Wid_West">!#REF!</definedName>
    <definedName name="st1_">!#REF!</definedName>
    <definedName name="st4_">!#REF!</definedName>
    <definedName name="st5_">!#REF!</definedName>
    <definedName name="STAFF_REQUIRED_FOR_FINAL_BILL">!#REF!</definedName>
    <definedName name="STAFF_REQUIRED_FOR_FINAL_BILL_17">!#REF!</definedName>
    <definedName name="STAFF_REQUIRED_FOR_FINAL_BILL_7">!#REF!</definedName>
    <definedName name="STAFF_REQUIRED_FOR_FINAL_BILL_7_17">!#REF!</definedName>
    <definedName name="STAFF_REQUIRED_FOR_FINAL_BILL_8">!#REF!</definedName>
    <definedName name="STAFF_REQUIRED_FOR_FINAL_BILL_8_17">!#REF!</definedName>
    <definedName name="STAFF_REQUIRED_FOR_FINAL_BILL_9">!#REF!</definedName>
    <definedName name="STAFF_REQUIRED_FOR_FINAL_BILL_9_17">!#REF!</definedName>
    <definedName name="Stage">#REF!</definedName>
    <definedName name="Staircase">!#REF!</definedName>
    <definedName name="Staircase2">!#REF!</definedName>
    <definedName name="State">!#REF!</definedName>
    <definedName name="state450pcc">#REF!</definedName>
    <definedName name="staticpaver">!#REF!</definedName>
    <definedName name="staticpaver_1">"#REF!"</definedName>
    <definedName name="staticpaver_12">"$#REF!.#REF!#REF!"</definedName>
    <definedName name="staticpaver_14">#REF!</definedName>
    <definedName name="staticpaver_15">#REF!</definedName>
    <definedName name="staticpaver_16">#REF!</definedName>
    <definedName name="staticpaver_17">#REF!</definedName>
    <definedName name="Status">#REF!</definedName>
    <definedName name="ste">!#REF!</definedName>
    <definedName name="steam_props">!#REF!</definedName>
    <definedName name="steel">!#REF!</definedName>
    <definedName name="Steel_Girder" localSheetId="1">'[48]Data Base'!$A$101:$F$104</definedName>
    <definedName name="Steel_Girder">#REF!</definedName>
    <definedName name="STEEL_WINDOW">!#REF!</definedName>
    <definedName name="STEEL_WINDOW_1">"#REF!"</definedName>
    <definedName name="STEEL_WINDOW_12">"$#REF!.#REF!#REF!"</definedName>
    <definedName name="steelarea">#REF!</definedName>
    <definedName name="steelbars">!#REF!</definedName>
    <definedName name="steelbars_1">"#REF!"</definedName>
    <definedName name="steelbars_12">"$#REF!.#REF!#REF!"</definedName>
    <definedName name="steelbars_14">#REF!</definedName>
    <definedName name="steelbars_15">#REF!</definedName>
    <definedName name="steelbars_16">#REF!</definedName>
    <definedName name="steelbars_17">#REF!</definedName>
    <definedName name="steelleadnh">#REF!</definedName>
    <definedName name="steelnh">!#REF!</definedName>
    <definedName name="steelrailing">!#REF!</definedName>
    <definedName name="steelrailing.pcc">#REF!</definedName>
    <definedName name="steelrailingpcc">#REF!</definedName>
    <definedName name="steelrod">!#REF!</definedName>
    <definedName name="steelrod_1">"#REF!"</definedName>
    <definedName name="steelrod_12">"$#REF!.#REF!#REF!"</definedName>
    <definedName name="steelrod_14">#REF!</definedName>
    <definedName name="steelrod_15">#REF!</definedName>
    <definedName name="steelrod_16">#REF!</definedName>
    <definedName name="steelrod_17">#REF!</definedName>
    <definedName name="steelstrands">!#REF!</definedName>
    <definedName name="steelstrands_1">"#REF!"</definedName>
    <definedName name="steelstrands_12">"$#REF!.#REF!#REF!"</definedName>
    <definedName name="steelstrands_14">#REF!</definedName>
    <definedName name="steelstrands_15">#REF!</definedName>
    <definedName name="steelstrands_16">#REF!</definedName>
    <definedName name="steelstrands_17">#REF!</definedName>
    <definedName name="steelwire">!#REF!</definedName>
    <definedName name="steelwire_1">"#REF!"</definedName>
    <definedName name="steelwire_12">"$#REF!.#REF!#REF!"</definedName>
    <definedName name="steelwire_14">#REF!</definedName>
    <definedName name="steelwire_15">#REF!</definedName>
    <definedName name="steelwire_16">#REF!</definedName>
    <definedName name="steelwire_17">#REF!</definedName>
    <definedName name="steelwires">!#REF!</definedName>
    <definedName name="steelwires_1">"#REF!"</definedName>
    <definedName name="steelwires_12">"$#REF!.#REF!#REF!"</definedName>
    <definedName name="steelwires_14">#REF!</definedName>
    <definedName name="steelwires_15">#REF!</definedName>
    <definedName name="steelwires_16">#REF!</definedName>
    <definedName name="steelwires_17">#REF!</definedName>
    <definedName name="sTFg">#REF!</definedName>
    <definedName name="stg_sub_cul">#REF!</definedName>
    <definedName name="Stg_Super" localSheetId="1">[8]INPUT!$I$45</definedName>
    <definedName name="Stg_Super">#REF!</definedName>
    <definedName name="STH">#REF!</definedName>
    <definedName name="stonebreaker">!#REF!</definedName>
    <definedName name="stonebreaker_1">"#REF!"</definedName>
    <definedName name="stonebreaker_12">"$#REF!.#REF!#REF!"</definedName>
    <definedName name="stonebreaker_14">#REF!</definedName>
    <definedName name="stonebreaker_15">#REF!</definedName>
    <definedName name="stonebreaker_16">#REF!</definedName>
    <definedName name="stonebreaker_17">#REF!</definedName>
    <definedName name="stonedust">#REF!</definedName>
    <definedName name="STONEMAS">!#REF!</definedName>
    <definedName name="stonepitch300">!#REF!</definedName>
    <definedName name="Stoneware_pipe">!#REF!</definedName>
    <definedName name="stopline">!#REF!</definedName>
    <definedName name="stoplinepcc">#REF!</definedName>
    <definedName name="stp">#REF!</definedName>
    <definedName name="Stra">!#REF!</definedName>
    <definedName name="strands">!#REF!</definedName>
    <definedName name="strands_1">"#REF!"</definedName>
    <definedName name="strands_12">"$#REF!.#REF!#REF!"</definedName>
    <definedName name="strands_14">#REF!</definedName>
    <definedName name="strands_15">#REF!</definedName>
    <definedName name="strands_16">#REF!</definedName>
    <definedName name="strands_17">#REF!</definedName>
    <definedName name="Strb">!#REF!</definedName>
    <definedName name="STRESSCHECK">!#REF!</definedName>
    <definedName name="StrID">!#REF!</definedName>
    <definedName name="Strm">!#REF!</definedName>
    <definedName name="STRUCTURAL">#REF!</definedName>
    <definedName name="structuralsteel">!#REF!</definedName>
    <definedName name="structuralsteel_1">"#REF!"</definedName>
    <definedName name="structuralsteel_12">"$#REF!.#REF!#REF!"</definedName>
    <definedName name="structuralsteel_14">#REF!</definedName>
    <definedName name="structuralsteel_15">#REF!</definedName>
    <definedName name="structuralsteel_16">#REF!</definedName>
    <definedName name="structuralsteel_17">#REF!</definedName>
    <definedName name="structure">!#REF!</definedName>
    <definedName name="STS">!#REF!</definedName>
    <definedName name="STSJ">#REF!</definedName>
    <definedName name="sub">#REF!</definedName>
    <definedName name="SUB_BASE">#REF!</definedName>
    <definedName name="sub_density">#REF!</definedName>
    <definedName name="Subbase">!#REF!</definedName>
    <definedName name="Subbasedism">#REF!</definedName>
    <definedName name="Subcon">#REF!</definedName>
    <definedName name="Subgrade">!#REF!</definedName>
    <definedName name="Subgrade_1">"#REF!"</definedName>
    <definedName name="Subgrade_12">"$#REF!.#REF!#REF!"</definedName>
    <definedName name="Subgrade_14">#REF!</definedName>
    <definedName name="Subgrade_15">#REF!</definedName>
    <definedName name="Subgrade_16">#REF!</definedName>
    <definedName name="Subgrade_17">#REF!</definedName>
    <definedName name="subgradeavailablepcc">#REF!</definedName>
    <definedName name="subgradeborrow">!#REF!</definedName>
    <definedName name="subgradeborrownh">!#REF!</definedName>
    <definedName name="subgradeborrowpcc">#REF!</definedName>
    <definedName name="subgradeconstn">!#REF!</definedName>
    <definedName name="Subject">!#REF!</definedName>
    <definedName name="subshouldborrownh">!#REF!</definedName>
    <definedName name="subshouldnh">!#REF!</definedName>
    <definedName name="substructure">!#REF!</definedName>
    <definedName name="substructure_1">"#REF!"</definedName>
    <definedName name="substructure_12">"$#REF!.#REF!#REF!"</definedName>
    <definedName name="substructure_14">#REF!</definedName>
    <definedName name="substructure_15">#REF!</definedName>
    <definedName name="substructure_16">#REF!</definedName>
    <definedName name="substructure_17">#REF!</definedName>
    <definedName name="sum">!#REF!</definedName>
    <definedName name="sum_building">!#REF!</definedName>
    <definedName name="sumana">!#REF!</definedName>
    <definedName name="sumana_1">"#REF!"</definedName>
    <definedName name="sumana_14">#REF!</definedName>
    <definedName name="sumana_15">#REF!</definedName>
    <definedName name="sumana_16">#REF!</definedName>
    <definedName name="sumana_17">!#REF!</definedName>
    <definedName name="sumana_24">NA()</definedName>
    <definedName name="sumana_7">NA()</definedName>
    <definedName name="SUMBMSF">!#REF!</definedName>
    <definedName name="SUMMARY">!#REF!</definedName>
    <definedName name="sump">!#REF!</definedName>
    <definedName name="SUMP_TANK">!#REF!</definedName>
    <definedName name="SUMP_TANK_1">"#REF!"</definedName>
    <definedName name="SUMP_TANK_12">"$#REF!.#REF!#REF!"</definedName>
    <definedName name="sumtotal">!#REF!</definedName>
    <definedName name="SUNIL">!#REF!</definedName>
    <definedName name="SUNIL1">!#REF!</definedName>
    <definedName name="SUNIL3">!#REF!</definedName>
    <definedName name="SUNKENPRN_PLASTERING">!#REF!</definedName>
    <definedName name="SUNKENPRN_PLASTERING_1">"#REF!"</definedName>
    <definedName name="SUNKENPRN_PLASTERING_12">"$#REF!.#REF!#REF!"</definedName>
    <definedName name="super">!#REF!</definedName>
    <definedName name="super_1">"#REF!"</definedName>
    <definedName name="super_12">"$#REF!.#REF!#REF!"</definedName>
    <definedName name="super_14">#REF!</definedName>
    <definedName name="super_15">#REF!</definedName>
    <definedName name="super_16">#REF!</definedName>
    <definedName name="super_17">#REF!</definedName>
    <definedName name="superstructure">!#REF!</definedName>
    <definedName name="Supervisor">#REF!</definedName>
    <definedName name="supht">!#REF!</definedName>
    <definedName name="suphtm">#REF!</definedName>
    <definedName name="SUPPLY_M15">#REF!</definedName>
    <definedName name="SUPPLY_M20">#REF!</definedName>
    <definedName name="SUPPLY_M25">#REF!</definedName>
    <definedName name="SUPPLY_M30">#REF!</definedName>
    <definedName name="SUPPLY_M35">#REF!</definedName>
    <definedName name="SUPPLY_M40">#REF!</definedName>
    <definedName name="sur">#REF!</definedName>
    <definedName name="sureshkumar">#N/A</definedName>
    <definedName name="surtu">!#REF!</definedName>
    <definedName name="SURYA">!#REF!</definedName>
    <definedName name="sust._depth">#REF!</definedName>
    <definedName name="SV">!#REF!</definedName>
    <definedName name="SV_17">!#REF!</definedName>
    <definedName name="SVFFG" localSheetId="2" hidden="1">{#N/A,#N/A,TRUE,"Front";#N/A,#N/A,TRUE,"Simple Letter";#N/A,#N/A,TRUE,"Inside";#N/A,#N/A,TRUE,"Contents";#N/A,#N/A,TRUE,"Basis";#N/A,#N/A,TRUE,"Inclusions";#N/A,#N/A,TRUE,"Exclusions";#N/A,#N/A,TRUE,"Areas";#N/A,#N/A,TRUE,"Summary";#N/A,#N/A,TRUE,"Detail"}</definedName>
    <definedName name="SVFFG" localSheetId="1" hidden="1">{#N/A,#N/A,TRUE,"Front";#N/A,#N/A,TRUE,"Simple Letter";#N/A,#N/A,TRUE,"Inside";#N/A,#N/A,TRUE,"Contents";#N/A,#N/A,TRUE,"Basis";#N/A,#N/A,TRUE,"Inclusions";#N/A,#N/A,TRUE,"Exclusions";#N/A,#N/A,TRUE,"Areas";#N/A,#N/A,TRUE,"Summary";#N/A,#N/A,TRUE,"Detail"}</definedName>
    <definedName name="SVFFG" localSheetId="9" hidden="1">{#N/A,#N/A,TRUE,"Front";#N/A,#N/A,TRUE,"Simple Letter";#N/A,#N/A,TRUE,"Inside";#N/A,#N/A,TRUE,"Contents";#N/A,#N/A,TRUE,"Basis";#N/A,#N/A,TRUE,"Inclusions";#N/A,#N/A,TRUE,"Exclusions";#N/A,#N/A,TRUE,"Areas";#N/A,#N/A,TRUE,"Summary";#N/A,#N/A,TRUE,"Detail"}</definedName>
    <definedName name="SVFFG" hidden="1">{#N/A,#N/A,TRUE,"Front";#N/A,#N/A,TRUE,"Simple Letter";#N/A,#N/A,TRUE,"Inside";#N/A,#N/A,TRUE,"Contents";#N/A,#N/A,TRUE,"Basis";#N/A,#N/A,TRUE,"Inclusions";#N/A,#N/A,TRUE,"Exclusions";#N/A,#N/A,TRUE,"Areas";#N/A,#N/A,TRUE,"Summary";#N/A,#N/A,TRUE,"Detail"}</definedName>
    <definedName name="SVV">!#REF!</definedName>
    <definedName name="SVV_17">!#REF!</definedName>
    <definedName name="swf">#REF!</definedName>
    <definedName name="sx">#REF!</definedName>
    <definedName name="syas">#REF!</definedName>
    <definedName name="Sydney">!#REF!</definedName>
    <definedName name="szg">!#REF!</definedName>
    <definedName name="T">!#REF!</definedName>
    <definedName name="T___0">!#REF!</definedName>
    <definedName name="t___13">!#REF!</definedName>
    <definedName name="T_1" localSheetId="1">[60]Table!$C$8:$H$16</definedName>
    <definedName name="T_1">#REF!</definedName>
    <definedName name="t_17">!#REF!</definedName>
    <definedName name="T_2" localSheetId="1">[60]Table!$B$22:$C$30</definedName>
    <definedName name="T_2">#REF!</definedName>
    <definedName name="T_3" localSheetId="1">[60]Table!$C$37:$F$40</definedName>
    <definedName name="T_3">#REF!</definedName>
    <definedName name="T_4" localSheetId="1">[60]Table!$C$46:$F$49</definedName>
    <definedName name="T_4">#REF!</definedName>
    <definedName name="T_5" localSheetId="1">[60]Table!$C$56:$H$76+[60]Table!$C$56:$H$76</definedName>
    <definedName name="T_5">#REF!+#REF!</definedName>
    <definedName name="T_6" localSheetId="1">[60]Table!$C$83:$G$101</definedName>
    <definedName name="T_6">#REF!</definedName>
    <definedName name="T_Basic_cost">!#REF!</definedName>
    <definedName name="T_Basic_cost_17">!#REF!</definedName>
    <definedName name="t_beam">!#REF!</definedName>
    <definedName name="T0">!#REF!</definedName>
    <definedName name="T19C">!#REF!</definedName>
    <definedName name="tab" localSheetId="2" hidden="1">{#N/A,#N/A,TRUE,"Front";#N/A,#N/A,TRUE,"Simple Letter";#N/A,#N/A,TRUE,"Inside";#N/A,#N/A,TRUE,"Contents";#N/A,#N/A,TRUE,"Basis";#N/A,#N/A,TRUE,"Inclusions";#N/A,#N/A,TRUE,"Exclusions";#N/A,#N/A,TRUE,"Areas";#N/A,#N/A,TRUE,"Summary";#N/A,#N/A,TRUE,"Detail"}</definedName>
    <definedName name="tab" localSheetId="1" hidden="1">{#N/A,#N/A,TRUE,"Front";#N/A,#N/A,TRUE,"Simple Letter";#N/A,#N/A,TRUE,"Inside";#N/A,#N/A,TRUE,"Contents";#N/A,#N/A,TRUE,"Basis";#N/A,#N/A,TRUE,"Inclusions";#N/A,#N/A,TRUE,"Exclusions";#N/A,#N/A,TRUE,"Areas";#N/A,#N/A,TRUE,"Summary";#N/A,#N/A,TRUE,"Detail"}</definedName>
    <definedName name="tab" localSheetId="9" hidden="1">{#N/A,#N/A,TRUE,"Front";#N/A,#N/A,TRUE,"Simple Letter";#N/A,#N/A,TRUE,"Inside";#N/A,#N/A,TRUE,"Contents";#N/A,#N/A,TRUE,"Basis";#N/A,#N/A,TRUE,"Inclusions";#N/A,#N/A,TRUE,"Exclusions";#N/A,#N/A,TRUE,"Areas";#N/A,#N/A,TRUE,"Summary";#N/A,#N/A,TRUE,"Detail"}</definedName>
    <definedName name="tab" hidden="1">{#N/A,#N/A,TRUE,"Front";#N/A,#N/A,TRUE,"Simple Letter";#N/A,#N/A,TRUE,"Inside";#N/A,#N/A,TRUE,"Contents";#N/A,#N/A,TRUE,"Basis";#N/A,#N/A,TRUE,"Inclusions";#N/A,#N/A,TRUE,"Exclusions";#N/A,#N/A,TRUE,"Areas";#N/A,#N/A,TRUE,"Summary";#N/A,#N/A,TRUE,"Detail"}</definedName>
    <definedName name="Table">#REF!</definedName>
    <definedName name="Table_1">!#REF!</definedName>
    <definedName name="Table_2">!#REF!</definedName>
    <definedName name="Table_3">!#REF!</definedName>
    <definedName name="Table_4">!#REF!</definedName>
    <definedName name="Table_5">!#REF!</definedName>
    <definedName name="Table_6">!#REF!</definedName>
    <definedName name="Table_A">!#REF!</definedName>
    <definedName name="Table_Md">#REF!</definedName>
    <definedName name="Table_Wt">#REF!</definedName>
    <definedName name="Table01">#REF!</definedName>
    <definedName name="Table02">#REF!</definedName>
    <definedName name="Table03">#REF!</definedName>
    <definedName name="table1">!#REF!</definedName>
    <definedName name="table2">!#REF!</definedName>
    <definedName name="table250">!#REF!</definedName>
    <definedName name="table275">!#REF!</definedName>
    <definedName name="table300">!#REF!</definedName>
    <definedName name="table325">!#REF!</definedName>
    <definedName name="table350">!#REF!</definedName>
    <definedName name="table375">!#REF!</definedName>
    <definedName name="table4.2">#REF!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Data">!#REF!</definedName>
    <definedName name="TableRange">!#REF!</definedName>
    <definedName name="tabut">#REF!</definedName>
    <definedName name="tabut1">#REF!</definedName>
    <definedName name="tackbetween">!#REF!</definedName>
    <definedName name="tackbetweenpcc">#REF!</definedName>
    <definedName name="TackCoat">!#REF!</definedName>
    <definedName name="tackcoatbetwn">!#REF!</definedName>
    <definedName name="tackcoatover">!#REF!</definedName>
    <definedName name="tackover">!#REF!</definedName>
    <definedName name="tackoverpcc">#REF!</definedName>
    <definedName name="tacleks" localSheetId="2">City&amp;" "&amp;State</definedName>
    <definedName name="tacleks" localSheetId="1">City&amp;" "&amp;State</definedName>
    <definedName name="tacleks" localSheetId="9">City&amp;" "&amp;State</definedName>
    <definedName name="tacleks">City&amp;" "&amp;State</definedName>
    <definedName name="TAGG">!#REF!</definedName>
    <definedName name="TANDEMROLLER">!#REF!</definedName>
    <definedName name="TANDEMROLLER_1">"#REF!"</definedName>
    <definedName name="TANDEMROLLER_24">NA()</definedName>
    <definedName name="TANDEMROLLER_7">NA()</definedName>
    <definedName name="TANDOOR_BLUE">!#REF!</definedName>
    <definedName name="TANDOOR_BLUE_1">"#REF!"</definedName>
    <definedName name="TANDOOR_BLUE_12">"$#REF!.#REF!#REF!"</definedName>
    <definedName name="TANDOOR_FLOOR">!#REF!</definedName>
    <definedName name="TANDOOR_FLOOR_1">"#REF!"</definedName>
    <definedName name="TANDOOR_FLOOR_12">"$#REF!.#REF!#REF!"</definedName>
    <definedName name="TANDOOR_SKIRT">!#REF!</definedName>
    <definedName name="TANDOOR_SKIRT_1">"#REF!"</definedName>
    <definedName name="TANDOOR_SKIRT_12">"$#REF!.#REF!#REF!"</definedName>
    <definedName name="TANDURBLUE_FLOORING">!#REF!</definedName>
    <definedName name="TANDURBLUE_FLOORING_1">"#REF!"</definedName>
    <definedName name="TANDURBLUE_FLOORING_12">"$#REF!.#REF!#REF!"</definedName>
    <definedName name="tar">!#REF!</definedName>
    <definedName name="tar_diff">#REF!</definedName>
    <definedName name="tarman">#REF!</definedName>
    <definedName name="TARN">!#REF!</definedName>
    <definedName name="tarnian">!#REF!</definedName>
    <definedName name="tarnian_1">"#REF!"</definedName>
    <definedName name="tarnian_12">"$#REF!.#REF!#REF!"</definedName>
    <definedName name="tarnian_14">#REF!</definedName>
    <definedName name="tarnian_15">#REF!</definedName>
    <definedName name="tarnian_16">#REF!</definedName>
    <definedName name="tarnian_17">#REF!</definedName>
    <definedName name="tarpaper">!#REF!</definedName>
    <definedName name="tarpaper.pcc">#REF!</definedName>
    <definedName name="tarpaperbearing">!#REF!</definedName>
    <definedName name="tarpaperc">!#REF!</definedName>
    <definedName name="tarpapernh">!#REF!</definedName>
    <definedName name="tarpaperpcc">#REF!</definedName>
    <definedName name="tax">!#REF!</definedName>
    <definedName name="TaxTV">10%</definedName>
    <definedName name="TaxXL">5%</definedName>
    <definedName name="tb">!#REF!</definedName>
    <definedName name="tbeam">!#REF!</definedName>
    <definedName name="Tbl_GSR">!#REF!</definedName>
    <definedName name="tbl_ProdInfo" hidden="1">#REF!</definedName>
    <definedName name="TBM">!#REF!</definedName>
    <definedName name="TBM_No.">!#REF!</definedName>
    <definedName name="TBOULD">!#REF!</definedName>
    <definedName name="tbr">#REF!</definedName>
    <definedName name="Tc">!#REF!</definedName>
    <definedName name="tcan1">#REF!</definedName>
    <definedName name="tcan2">#REF!</definedName>
    <definedName name="TCON">!#REF!</definedName>
    <definedName name="tcs">!#REF!</definedName>
    <definedName name="TCS_base">#REF!</definedName>
    <definedName name="tcsp">#REF!</definedName>
    <definedName name="tcsprop">#REF!</definedName>
    <definedName name="tcssch">#REF!</definedName>
    <definedName name="tdeck">#REF!</definedName>
    <definedName name="tdirt">#REF!</definedName>
    <definedName name="te">!#REF!</definedName>
    <definedName name="TEARTH">!#REF!</definedName>
    <definedName name="telephonepoles">#N/A</definedName>
    <definedName name="telephonepoles_10">#REF!</definedName>
    <definedName name="telephonepoles_10_1">#REF!</definedName>
    <definedName name="telephonepoles_10_1_1">#REF!</definedName>
    <definedName name="telephonepoles_10_1_9">#REF!</definedName>
    <definedName name="telephonepoles_10_1_9_1">#REF!</definedName>
    <definedName name="telephonepoles_10_10">#REF!</definedName>
    <definedName name="telephonepoles_10_10_9">#REF!</definedName>
    <definedName name="telephonepoles_10_12">#REF!</definedName>
    <definedName name="telephonepoles_10_12_9">#REF!</definedName>
    <definedName name="telephonepoles_10_14">#REF!</definedName>
    <definedName name="telephonepoles_10_14_9">#REF!</definedName>
    <definedName name="telephonepoles_10_15">#REF!</definedName>
    <definedName name="telephonepoles_10_15_9">#REF!</definedName>
    <definedName name="telephonepoles_10_16">#REF!</definedName>
    <definedName name="telephonepoles_10_17">#REF!</definedName>
    <definedName name="telephonepoles_10_8">#REF!</definedName>
    <definedName name="telephonepoles_10_8_9">#REF!</definedName>
    <definedName name="telephonepoles_10_9">#REF!</definedName>
    <definedName name="telephonepoles_11">#REF!</definedName>
    <definedName name="telephonepoles_11_16">#REF!</definedName>
    <definedName name="telephonepoles_11_17">#REF!</definedName>
    <definedName name="telephonepoles_11_9">#REF!</definedName>
    <definedName name="telephonepoles_12">!#REF!</definedName>
    <definedName name="telephonepoles_12_1">#REF!</definedName>
    <definedName name="telephonepoles_12_1_9">#REF!</definedName>
    <definedName name="telephonepoles_12_10">#REF!</definedName>
    <definedName name="telephonepoles_12_10_9">#REF!</definedName>
    <definedName name="telephonepoles_12_12">#REF!</definedName>
    <definedName name="telephonepoles_12_12_9">#REF!</definedName>
    <definedName name="telephonepoles_12_14">#REF!</definedName>
    <definedName name="telephonepoles_12_14_9">#REF!</definedName>
    <definedName name="telephonepoles_12_15">#REF!</definedName>
    <definedName name="telephonepoles_12_15_9">#REF!</definedName>
    <definedName name="telephonepoles_12_16">#REF!</definedName>
    <definedName name="telephonepoles_12_17">#REF!</definedName>
    <definedName name="telephonepoles_12_8">#REF!</definedName>
    <definedName name="telephonepoles_12_8_9">#REF!</definedName>
    <definedName name="telephonepoles_12_9">#REF!</definedName>
    <definedName name="telephonepoles_13">#REF!</definedName>
    <definedName name="telephonepoles_13_16">#REF!</definedName>
    <definedName name="telephonepoles_13_17">#REF!</definedName>
    <definedName name="telephonepoles_13_9">#REF!</definedName>
    <definedName name="telephonepoles_14_9">#REF!</definedName>
    <definedName name="telephonepoles_15_1">#REF!</definedName>
    <definedName name="telephonepoles_15_1_1">#REF!</definedName>
    <definedName name="telephonepoles_15_1_9">#REF!</definedName>
    <definedName name="telephonepoles_15_1_9_1">#REF!</definedName>
    <definedName name="telephonepoles_16">#REF!</definedName>
    <definedName name="telephonepoles_16_16">#REF!</definedName>
    <definedName name="telephonepoles_16_17">#REF!</definedName>
    <definedName name="telephonepoles_17">#REF!</definedName>
    <definedName name="telephonepoles_17_1">#REF!</definedName>
    <definedName name="telephonepoles_17_16">#REF!</definedName>
    <definedName name="telephonepoles_17_17">#REF!</definedName>
    <definedName name="telephonepoles_17_9">#REF!</definedName>
    <definedName name="telephonepoles_18">#REF!</definedName>
    <definedName name="telephonepoles_18_16">#REF!</definedName>
    <definedName name="telephonepoles_18_17">#REF!</definedName>
    <definedName name="telephonepoles_18_9">#REF!</definedName>
    <definedName name="telephonepoles_19">!#REF!</definedName>
    <definedName name="telephonepoles_19_16">#REF!</definedName>
    <definedName name="telephonepoles_19_17">#REF!</definedName>
    <definedName name="telephonepoles_19_9">#REF!</definedName>
    <definedName name="telephonepoles_20">#REF!</definedName>
    <definedName name="telephonepoles_20_16">#REF!</definedName>
    <definedName name="telephonepoles_20_17">#REF!</definedName>
    <definedName name="telephonepoles_20_9">#REF!</definedName>
    <definedName name="telephonepoles_3">#REF!</definedName>
    <definedName name="telephonepoles_3_9">#REF!</definedName>
    <definedName name="telephonepoles_4">#REF!</definedName>
    <definedName name="telephonepoles_4_16">#REF!</definedName>
    <definedName name="telephonepoles_4_17">#REF!</definedName>
    <definedName name="telephonepoles_4_9">#REF!</definedName>
    <definedName name="telephonepoles_5">#REF!</definedName>
    <definedName name="telephonepoles_5_10">#REF!</definedName>
    <definedName name="telephonepoles_5_10_9">#REF!</definedName>
    <definedName name="telephonepoles_5_12">#REF!</definedName>
    <definedName name="telephonepoles_5_12_9">#REF!</definedName>
    <definedName name="telephonepoles_5_14">#REF!</definedName>
    <definedName name="telephonepoles_5_14_9">#REF!</definedName>
    <definedName name="telephonepoles_5_15">#REF!</definedName>
    <definedName name="telephonepoles_5_15_9">#REF!</definedName>
    <definedName name="telephonepoles_5_16">#REF!</definedName>
    <definedName name="telephonepoles_5_17">#REF!</definedName>
    <definedName name="telephonepoles_5_8">#REF!</definedName>
    <definedName name="telephonepoles_5_8_9">#REF!</definedName>
    <definedName name="telephonepoles_5_9">#REF!</definedName>
    <definedName name="telephonepoles_6">#REF!</definedName>
    <definedName name="telephonepoles_6_16">#REF!</definedName>
    <definedName name="telephonepoles_6_17">#REF!</definedName>
    <definedName name="telephonepoles_6_9">#REF!</definedName>
    <definedName name="telephonepoles_7">#REF!</definedName>
    <definedName name="telephonepoles_7_16">#REF!</definedName>
    <definedName name="telephonepoles_7_17">#REF!</definedName>
    <definedName name="telephonepoles_7_9">#REF!</definedName>
    <definedName name="telephonepoles_8">#REF!</definedName>
    <definedName name="telephonepoles_8_1">#REF!</definedName>
    <definedName name="telephonepoles_8_1_1">#REF!</definedName>
    <definedName name="telephonepoles_8_1_1_9">#REF!</definedName>
    <definedName name="telephonepoles_8_1_16">#REF!</definedName>
    <definedName name="telephonepoles_8_1_17">#REF!</definedName>
    <definedName name="telephonepoles_8_1_9">#REF!</definedName>
    <definedName name="telephonepoles_8_10">#REF!</definedName>
    <definedName name="telephonepoles_8_10_9">#REF!</definedName>
    <definedName name="telephonepoles_8_12">#REF!</definedName>
    <definedName name="telephonepoles_8_12_9">#REF!</definedName>
    <definedName name="telephonepoles_8_14">#REF!</definedName>
    <definedName name="telephonepoles_8_14_9">#REF!</definedName>
    <definedName name="telephonepoles_8_15">#REF!</definedName>
    <definedName name="telephonepoles_8_15_9">#REF!</definedName>
    <definedName name="telephonepoles_8_16">#REF!</definedName>
    <definedName name="telephonepoles_8_17">#REF!</definedName>
    <definedName name="telephonepoles_8_8">#REF!</definedName>
    <definedName name="telephonepoles_8_8_9">#REF!</definedName>
    <definedName name="telephonepoles_8_9">#REF!</definedName>
    <definedName name="telephonepoles_9">#REF!</definedName>
    <definedName name="telephonepoles_9_1">#REF!</definedName>
    <definedName name="telephonepoles_9_16">#REF!</definedName>
    <definedName name="telephonepoles_9_17">#REF!</definedName>
    <definedName name="telephonepoles_9_9">#REF!</definedName>
    <definedName name="temp">!#REF!</definedName>
    <definedName name="temp1">!#REF!</definedName>
    <definedName name="tempdivernbridge">!#REF!</definedName>
    <definedName name="tempdivert">!#REF!</definedName>
    <definedName name="tempdivert.pcc">#REF!</definedName>
    <definedName name="tempdivertnh">!#REF!</definedName>
    <definedName name="tempdivertpcc">#REF!</definedName>
    <definedName name="temporary" localSheetId="2">City&amp;" "&amp;State</definedName>
    <definedName name="temporary" localSheetId="1">City&amp;" "&amp;State</definedName>
    <definedName name="temporary" localSheetId="9">City&amp;" "&amp;State</definedName>
    <definedName name="temporary">City&amp;" "&amp;State</definedName>
    <definedName name="tempstr">#REF!</definedName>
    <definedName name="Ten">!#REF!</definedName>
    <definedName name="tendem">!#REF!</definedName>
    <definedName name="tendem_1">"#REF!"</definedName>
    <definedName name="tendem_24">NA()</definedName>
    <definedName name="tendem_7">NA()</definedName>
    <definedName name="tender">#REF!</definedName>
    <definedName name="TENDER_EXPENCES">!#REF!</definedName>
    <definedName name="TENDER_EXPENCES_17">!#REF!</definedName>
    <definedName name="TENDER_EXPENCES_7">!#REF!</definedName>
    <definedName name="TENDER_EXPENCES_7_17">!#REF!</definedName>
    <definedName name="TENDER_EXPENCES_8">!#REF!</definedName>
    <definedName name="TENDER_EXPENCES_8_17">!#REF!</definedName>
    <definedName name="TENDER_EXPENCES_9">!#REF!</definedName>
    <definedName name="TENDER_EXPENCES_9_17">!#REF!</definedName>
    <definedName name="tens">!#REF!</definedName>
    <definedName name="Tension">!#REF!</definedName>
    <definedName name="TEs">!#REF!</definedName>
    <definedName name="TEs___0">!#REF!</definedName>
    <definedName name="TEs___13">!#REF!</definedName>
    <definedName name="test">!#REF!</definedName>
    <definedName name="test1">!#REF!</definedName>
    <definedName name="Test2">#REF!</definedName>
    <definedName name="Test3">#REF!</definedName>
    <definedName name="Test411">#REF!</definedName>
    <definedName name="Test421">#REF!</definedName>
    <definedName name="Test422">#REF!</definedName>
    <definedName name="TESTHKEY">#REF!</definedName>
    <definedName name="TEt">!#REF!</definedName>
    <definedName name="TEt___0">!#REF!</definedName>
    <definedName name="TEt___13">!#REF!</definedName>
    <definedName name="TF">#REF!</definedName>
    <definedName name="tg4tw">!#REF!</definedName>
    <definedName name="TGSB">!#REF!</definedName>
    <definedName name="TGSBM">!#REF!</definedName>
    <definedName name="tgyudte">#REF!</definedName>
    <definedName name="th">!#REF!</definedName>
    <definedName name="Th1_Cant">#REF!</definedName>
    <definedName name="Th2_Cant">#REF!</definedName>
    <definedName name="Thauch_h">#REF!</definedName>
    <definedName name="Thauch_w">#REF!</definedName>
    <definedName name="thermopaint">!#REF!</definedName>
    <definedName name="theta">!#REF!</definedName>
    <definedName name="Theta1">!#REF!</definedName>
    <definedName name="Theta2">!#REF!</definedName>
    <definedName name="Thh">#REF!</definedName>
    <definedName name="THLA">#REF!</definedName>
    <definedName name="Thw">#REF!</definedName>
    <definedName name="Tiles">!#REF!</definedName>
    <definedName name="Tiles_1">"#REF!"</definedName>
    <definedName name="Tiles_12">"$#REF!.#REF!#REF!"</definedName>
    <definedName name="Tiles_14">#REF!</definedName>
    <definedName name="Tiles_15">#REF!</definedName>
    <definedName name="Tiles_16">#REF!</definedName>
    <definedName name="Tiles_17">#REF!</definedName>
    <definedName name="timber">#REF!</definedName>
    <definedName name="time">!#REF!</definedName>
    <definedName name="TIME_OF_COMPLETION">!#REF!</definedName>
    <definedName name="TIME_OF_COMPLETION_17">!#REF!</definedName>
    <definedName name="TIME_OF_COMPLETION_7">!#REF!</definedName>
    <definedName name="TIME_OF_COMPLETION_7_17">!#REF!</definedName>
    <definedName name="TIME_OF_COMPLETION_8">!#REF!</definedName>
    <definedName name="TIME_OF_COMPLETION_8_17">!#REF!</definedName>
    <definedName name="TIME_OF_COMPLETION_9">!#REF!</definedName>
    <definedName name="TIME_OF_COMPLETION_9_17">!#REF!</definedName>
    <definedName name="TIME_OF_FINAL_BILLING">!#REF!</definedName>
    <definedName name="TIME_OF_FINAL_BILLING_17">!#REF!</definedName>
    <definedName name="Tip">#REF!</definedName>
    <definedName name="TipHr">NA()</definedName>
    <definedName name="tipp5t">!#REF!</definedName>
    <definedName name="tipp5t_1">"#REF!"</definedName>
    <definedName name="tipp5t_12">"$#REF!.#REF!#REF!"</definedName>
    <definedName name="tipp5t_14">#REF!</definedName>
    <definedName name="tipp5t_15">#REF!</definedName>
    <definedName name="tipp5t_16">#REF!</definedName>
    <definedName name="tipp5t_17">#REF!</definedName>
    <definedName name="tipp5t_7">"#REF!"</definedName>
    <definedName name="tipp5t_8">"#REF!"</definedName>
    <definedName name="tipper">#REF!</definedName>
    <definedName name="tipper_1">"#REF!"</definedName>
    <definedName name="tipper_14">#REF!</definedName>
    <definedName name="tipper_15">#REF!</definedName>
    <definedName name="tipper_16">#REF!</definedName>
    <definedName name="tipper_17">#REF!</definedName>
    <definedName name="tipper_24">NA()</definedName>
    <definedName name="tipper_7">NA()</definedName>
    <definedName name="tipper_8">"#REF!"</definedName>
    <definedName name="tipper5t">!#REF!</definedName>
    <definedName name="tipper5t_1">"#REF!"</definedName>
    <definedName name="tipper5t_12">"$#REF!.#REF!#REF!"</definedName>
    <definedName name="tipper5t_14">#REF!</definedName>
    <definedName name="tipper5t_15">#REF!</definedName>
    <definedName name="tipper5t_16">#REF!</definedName>
    <definedName name="tipper5t_17">#REF!</definedName>
    <definedName name="tipper5t_7">"#REF!"</definedName>
    <definedName name="tipper5t_8">"#REF!"</definedName>
    <definedName name="TIPPER6">"$#REF!.$#REF!$#REF!"</definedName>
    <definedName name="TIPPER6_1">"#REF!"</definedName>
    <definedName name="TIPPER6_24">NA()</definedName>
    <definedName name="TIPPER6_7">NA()</definedName>
    <definedName name="TIPPER8">"$#REF!.$#REF!$#REF!"</definedName>
    <definedName name="TIPPER8_1">"#REF!"</definedName>
    <definedName name="TIPPER8_24">NA()</definedName>
    <definedName name="TIPPER8_7">NA()</definedName>
    <definedName name="TITLE">!#REF!</definedName>
    <definedName name="Title1">!#REF!</definedName>
    <definedName name="Title2">!#REF!</definedName>
    <definedName name="Tk">!#REF!</definedName>
    <definedName name="TLA">#REF!</definedName>
    <definedName name="TMBPLA">#REF!</definedName>
    <definedName name="TMBSCA">#REF!</definedName>
    <definedName name="TMIX">#REF!</definedName>
    <definedName name="TMIX45">!#REF!</definedName>
    <definedName name="TMIX6">!#REF!</definedName>
    <definedName name="TMIXER">"$#REF!.$N$47"</definedName>
    <definedName name="TMIXER_1">"#REF!"</definedName>
    <definedName name="TMIXER_24">NA()</definedName>
    <definedName name="TMIXER_7">NA()</definedName>
    <definedName name="TMT">#REF!</definedName>
    <definedName name="TMTbars">NA()</definedName>
    <definedName name="TMTbars_1">!#REF!</definedName>
    <definedName name="TMTbars_12">NA()</definedName>
    <definedName name="TMTbars_4">!#REF!</definedName>
    <definedName name="TMTbars_5">!#REF!</definedName>
    <definedName name="TMTbars_6">!#REF!</definedName>
    <definedName name="TMTbars_7">NA()</definedName>
    <definedName name="TMTbars_8">NA()</definedName>
    <definedName name="TMTF" localSheetId="1">'[61]LOCAL RATES'!$I$58</definedName>
    <definedName name="TMTF">#REF!</definedName>
    <definedName name="tn">#REF!</definedName>
    <definedName name="tnr">!#REF!</definedName>
    <definedName name="TOD_AMT_CUL" localSheetId="1">'[5]10.Minor Structure'!#REF!</definedName>
    <definedName name="TOD_AMT_CUL">#REF!</definedName>
    <definedName name="TOD_AMT_FO" localSheetId="1">'[5]7. FLYOVER'!#REF!</definedName>
    <definedName name="TOD_AMT_FO">#REF!</definedName>
    <definedName name="TOD_AMT_MJBR" localSheetId="1">'[5]9.Major Bridge'!#REF!</definedName>
    <definedName name="TOD_AMT_MJBR">#REF!</definedName>
    <definedName name="TOD_AMT_MJBR1" localSheetId="1">'[5]9.Major Bridge'!#REF!</definedName>
    <definedName name="TOD_AMT_MJBR1">#REF!</definedName>
    <definedName name="TOD_AMT_MJBR2">#REF!</definedName>
    <definedName name="TOD_AMT_MJBR3">#REF!</definedName>
    <definedName name="TOD_AMT_MNBR" localSheetId="1">'[5]10.Minor Structure'!#REF!</definedName>
    <definedName name="TOD_AMT_MNBR">#REF!</definedName>
    <definedName name="TOD_AMT_ROB" localSheetId="1">'[5]8. ROB'!#REF!</definedName>
    <definedName name="TOD_AMT_ROB">#REF!</definedName>
    <definedName name="TOD_CON_CUL" localSheetId="1">'[5]10.Minor Structure'!#REF!</definedName>
    <definedName name="TOD_CON_CUL">#REF!</definedName>
    <definedName name="TOD_CON_FO" localSheetId="1">'[5]7. FLYOVER'!#REF!</definedName>
    <definedName name="TOD_CON_FO">#REF!</definedName>
    <definedName name="TOD_CON_MJBR" localSheetId="1">'[5]9.Major Bridge'!#REF!</definedName>
    <definedName name="TOD_CON_MJBR">#REF!</definedName>
    <definedName name="TOD_CON_MJBR1" localSheetId="1">'[5]9.Major Bridge'!#REF!</definedName>
    <definedName name="TOD_CON_MJBR1">#REF!</definedName>
    <definedName name="TOD_CON_MJBR2">#REF!</definedName>
    <definedName name="TOD_CON_MJBR3">#REF!</definedName>
    <definedName name="TOD_CON_MNBR" localSheetId="1">'[5]10.Minor Structure'!#REF!</definedName>
    <definedName name="TOD_CON_MNBR">#REF!</definedName>
    <definedName name="TOD_CON_ROB" localSheetId="1">'[5]8. ROB'!#REF!</definedName>
    <definedName name="TOD_CON_ROB">#REF!</definedName>
    <definedName name="TODAY_BC" localSheetId="1">[5]ABSTRACT!#REF!</definedName>
    <definedName name="TODAY_BC">#REF!</definedName>
    <definedName name="TODAY_BM" localSheetId="1">[5]ABSTRACT!#REF!</definedName>
    <definedName name="TODAY_BM">#REF!</definedName>
    <definedName name="TODAY_DBM" localSheetId="1">[5]ABSTRACT!#REF!</definedName>
    <definedName name="TODAY_DBM">#REF!</definedName>
    <definedName name="TODAY_EARTHWORK" localSheetId="1">'[5]2. Earthwork'!#REF!</definedName>
    <definedName name="TODAY_EARTHWORK">#REF!</definedName>
    <definedName name="TODAY_FO" localSheetId="1">'[5]7. FLYOVER'!#REF!</definedName>
    <definedName name="TODAY_FO">#REF!</definedName>
    <definedName name="TODAY_GSB" localSheetId="1">[5]ABSTRACT!#REF!</definedName>
    <definedName name="TODAY_GSB">#REF!</definedName>
    <definedName name="TODAY_KERBING">#REF!</definedName>
    <definedName name="TODAY_MJBR_DECK">#REF!</definedName>
    <definedName name="TODAY_MJBR_NEW" localSheetId="1">'[5]9.Major Bridge'!#REF!</definedName>
    <definedName name="TODAY_MJBR_NEW">#REF!</definedName>
    <definedName name="TODAY_MJBR_REPAIR">#REF!</definedName>
    <definedName name="TODAY_MNBR" localSheetId="1">'[5]10.Minor Structure'!#REF!</definedName>
    <definedName name="TODAY_MNBR">#REF!</definedName>
    <definedName name="TODAY_REWALL01">#REF!</definedName>
    <definedName name="TODAY_REWALL02">#REF!</definedName>
    <definedName name="TODAY_ROB" localSheetId="1">'[5]8. ROB'!#REF!</definedName>
    <definedName name="TODAY_ROB">#REF!</definedName>
    <definedName name="TODAY_TAPI">#REF!</definedName>
    <definedName name="TODAY_WMM" localSheetId="1">[5]ABSTRACT!#REF!</definedName>
    <definedName name="TODAY_WMM">#REF!</definedName>
    <definedName name="TOE" localSheetId="1">[12]TOE!$B$20:$K$342</definedName>
    <definedName name="TOE">#REF!</definedName>
    <definedName name="tol">!#REF!</definedName>
    <definedName name="Toll_plaza">!#REF!</definedName>
    <definedName name="TollElec">#REF!</definedName>
    <definedName name="TollOH">#REF!</definedName>
    <definedName name="Tools" localSheetId="2">City&amp;" "&amp;State</definedName>
    <definedName name="Tools" localSheetId="1">City&amp;" "&amp;State</definedName>
    <definedName name="Tools" localSheetId="9">City&amp;" "&amp;State</definedName>
    <definedName name="Tools">City&amp;" "&amp;State</definedName>
    <definedName name="TOP">#REF!</definedName>
    <definedName name="Top_level_of_Pier_cap">!#REF!</definedName>
    <definedName name="Top_width">#REF!</definedName>
    <definedName name="topl">!#REF!</definedName>
    <definedName name="topn">!#REF!</definedName>
    <definedName name="topsheet">NA()</definedName>
    <definedName name="TopSlbThk">!#REF!</definedName>
    <definedName name="TOR">!#REF!</definedName>
    <definedName name="toRO" localSheetId="2">City&amp;" "&amp;State</definedName>
    <definedName name="toRO" localSheetId="1">City&amp;" "&amp;State</definedName>
    <definedName name="toRO" localSheetId="9">City&amp;" "&amp;State</definedName>
    <definedName name="toRO">City&amp;" "&amp;State</definedName>
    <definedName name="TOT_CON_ANK">#REF!</definedName>
    <definedName name="TOT_CON_FO" localSheetId="1">'[5]7. FLYOVER'!#REF!</definedName>
    <definedName name="TOT_CON_FO">#REF!</definedName>
    <definedName name="TOT_CON_KIM">#REF!</definedName>
    <definedName name="TOT_CON_PAN">#REF!</definedName>
    <definedName name="TOT_CON_VAL">#REF!</definedName>
    <definedName name="Tot_Investmetn">!#REF!</definedName>
    <definedName name="Tot_Investmetn_17">!#REF!</definedName>
    <definedName name="Tot_Investmetn_7">!#REF!</definedName>
    <definedName name="Tot_Investmetn_7_17">!#REF!</definedName>
    <definedName name="Tot_Investmetn_8">!#REF!</definedName>
    <definedName name="Tot_Investmetn_8_17">!#REF!</definedName>
    <definedName name="Tot_Investmetn_9">!#REF!</definedName>
    <definedName name="Tot_Investmetn_9_17">!#REF!</definedName>
    <definedName name="TOTAL">!#REF!</definedName>
    <definedName name="TOTAL_1">"#REF!"</definedName>
    <definedName name="TOTAL_12">"$#REF!.#REF!#REF!"</definedName>
    <definedName name="TOTAL_7">"#REF!"</definedName>
    <definedName name="TOTAL_8">"#REF!"</definedName>
    <definedName name="Total_Amount">!#REF!</definedName>
    <definedName name="TOTAL_CONSUMPTION">!#REF!</definedName>
    <definedName name="Total_Depn">!#REF!</definedName>
    <definedName name="Total_Depn_17">!#REF!</definedName>
    <definedName name="Total_Depn_7">!#REF!</definedName>
    <definedName name="Total_Depn_7_17">!#REF!</definedName>
    <definedName name="Total_Depn_8">!#REF!</definedName>
    <definedName name="Total_Depn_8_17">!#REF!</definedName>
    <definedName name="Total_Depn_9">!#REF!</definedName>
    <definedName name="Total_Depn_9_17">!#REF!</definedName>
    <definedName name="Total_Earth_Work">!#REF!</definedName>
    <definedName name="Total_Interest">#REF!</definedName>
    <definedName name="TOTAL_M10">#REF!</definedName>
    <definedName name="TOTAL_M15">#REF!</definedName>
    <definedName name="TOTAL_M20">#REF!</definedName>
    <definedName name="TOTAL_M25">#REF!</definedName>
    <definedName name="TOTAL_M30">#REF!</definedName>
    <definedName name="TOTAL_M35">#REF!</definedName>
    <definedName name="TOTAL_NO._OF_CEMENT_BAGS">!#REF!</definedName>
    <definedName name="TOTAL_NO._OF_CEMENT_BAGS_17">!#REF!</definedName>
    <definedName name="TOTAL_OH">!#REF!</definedName>
    <definedName name="TOTAL_OH_17">!#REF!</definedName>
    <definedName name="Total_Pay">#REF!</definedName>
    <definedName name="TOTAL_PCC">!#REF!</definedName>
    <definedName name="TOTAL_PCC_17">!#REF!</definedName>
    <definedName name="TOTAL_RCC">!#REF!</definedName>
    <definedName name="TOTAL_RCC_17">!#REF!</definedName>
    <definedName name="Total_Since" localSheetId="1">[5]ABSTRACT!#REF!</definedName>
    <definedName name="Total_Since">#REF!</definedName>
    <definedName name="TOTAL_STR_01">#REF!</definedName>
    <definedName name="TOTAL_STR_02">#REF!</definedName>
    <definedName name="Total_Thk_Pav_App">!#REF!</definedName>
    <definedName name="Total_Thk_Pav_ConWid">!#REF!</definedName>
    <definedName name="Total_Today" localSheetId="1">[5]ABSTRACT!#REF!</definedName>
    <definedName name="Total_Today">#REF!</definedName>
    <definedName name="Total_Trip_Chamunda">#REF!</definedName>
    <definedName name="Total_Trip_GSB">#REF!</definedName>
    <definedName name="Total_Trip_RajWMM">#REF!</definedName>
    <definedName name="Total_Trip_WMM">#REF!</definedName>
    <definedName name="Total_Uptodate" localSheetId="1">[5]ABSTRACT!#REF!</definedName>
    <definedName name="Total_Uptodate">#REF!</definedName>
    <definedName name="TotalBridges">#REF!</definedName>
    <definedName name="TotalEarthworks">#REF!</definedName>
    <definedName name="TotalIncidentals">#REF!</definedName>
    <definedName name="TotalMisc">#REF!</definedName>
    <definedName name="TotalPavements">#REF!</definedName>
    <definedName name="totalqtyfinal">#REF!</definedName>
    <definedName name="TotalStructures">#REF!</definedName>
    <definedName name="totalthisbill">!#REF!</definedName>
    <definedName name="TotalTripChamunda">#REF!</definedName>
    <definedName name="TotalTripChikhli">#REF!</definedName>
    <definedName name="TotalTripRajGSB">#REF!</definedName>
    <definedName name="TotalTripRajWMM">#REF!</definedName>
    <definedName name="totwd">!#REF!</definedName>
    <definedName name="tou">!#REF!</definedName>
    <definedName name="TOWER">#REF!</definedName>
    <definedName name="tpier">#REF!</definedName>
    <definedName name="tplug">#REF!</definedName>
    <definedName name="tpr">#REF!</definedName>
    <definedName name="tpt">!#REF!</definedName>
    <definedName name="tr">!#REF!</definedName>
    <definedName name="TR_GROWTH_VAR">!#REF!</definedName>
    <definedName name="tr1800c">#REF!</definedName>
    <definedName name="tr1800m">#REF!</definedName>
    <definedName name="tr300c">#REF!</definedName>
    <definedName name="tr300m">#REF!</definedName>
    <definedName name="tr600c">#REF!</definedName>
    <definedName name="tr600m">#REF!</definedName>
    <definedName name="tr900c">#REF!</definedName>
    <definedName name="tr900m">#REF!</definedName>
    <definedName name="TRACT">!#REF!</definedName>
    <definedName name="tractor">!#REF!</definedName>
    <definedName name="tractor_1">"#REF!"</definedName>
    <definedName name="tractor_14">#REF!</definedName>
    <definedName name="tractor_15">#REF!</definedName>
    <definedName name="tractor_16">#REF!</definedName>
    <definedName name="tractor_17">#REF!</definedName>
    <definedName name="tractor_24">NA()</definedName>
    <definedName name="tractor_7">NA()</definedName>
    <definedName name="tractor_8">"#REF!"</definedName>
    <definedName name="TRAF_DIVERT">!#REF!</definedName>
    <definedName name="TRAFFIC_SIGNS__MARKINGS_AND_OTHER_ROAD_APPURTENANCES">#REF!</definedName>
    <definedName name="TrafficSings">!#REF!</definedName>
    <definedName name="transitmixer">!#REF!</definedName>
    <definedName name="transitmixer_1">"#REF!"</definedName>
    <definedName name="transitmixer_12">"$#REF!.#REF!#REF!"</definedName>
    <definedName name="transitmixer_14">#REF!</definedName>
    <definedName name="transitmixer_15">#REF!</definedName>
    <definedName name="transitmixer_16">#REF!</definedName>
    <definedName name="transitmixer_17">#REF!</definedName>
    <definedName name="transitmixer_7">"#REF!"</definedName>
    <definedName name="transitmixer_8">"#REF!"</definedName>
    <definedName name="Transport">"$#REF!.$#REF!$#REF!"</definedName>
    <definedName name="Transport_1">"#REF!"</definedName>
    <definedName name="Transport_24">NA()</definedName>
    <definedName name="Transport_7">NA()</definedName>
    <definedName name="TRANSPORTATION">#REF!</definedName>
    <definedName name="TRANSPORTATION_CHARGES">!#REF!</definedName>
    <definedName name="TRANSPORTATION_CHARGES_17">!#REF!</definedName>
    <definedName name="trdut">#REF!</definedName>
    <definedName name="treturn">#REF!</definedName>
    <definedName name="TRGG" localSheetId="2" hidden="1">{#N/A,#N/A,TRUE,"Front";#N/A,#N/A,TRUE,"Simple Letter";#N/A,#N/A,TRUE,"Inside";#N/A,#N/A,TRUE,"Contents";#N/A,#N/A,TRUE,"Basis";#N/A,#N/A,TRUE,"Inclusions";#N/A,#N/A,TRUE,"Exclusions";#N/A,#N/A,TRUE,"Areas";#N/A,#N/A,TRUE,"Summary";#N/A,#N/A,TRUE,"Detail"}</definedName>
    <definedName name="TRGG" localSheetId="1" hidden="1">{#N/A,#N/A,TRUE,"Front";#N/A,#N/A,TRUE,"Simple Letter";#N/A,#N/A,TRUE,"Inside";#N/A,#N/A,TRUE,"Contents";#N/A,#N/A,TRUE,"Basis";#N/A,#N/A,TRUE,"Inclusions";#N/A,#N/A,TRUE,"Exclusions";#N/A,#N/A,TRUE,"Areas";#N/A,#N/A,TRUE,"Summary";#N/A,#N/A,TRUE,"Detail"}</definedName>
    <definedName name="TRGG" localSheetId="9" hidden="1">{#N/A,#N/A,TRUE,"Front";#N/A,#N/A,TRUE,"Simple Letter";#N/A,#N/A,TRUE,"Inside";#N/A,#N/A,TRUE,"Contents";#N/A,#N/A,TRUE,"Basis";#N/A,#N/A,TRUE,"Inclusions";#N/A,#N/A,TRUE,"Exclusions";#N/A,#N/A,TRUE,"Areas";#N/A,#N/A,TRUE,"Summary";#N/A,#N/A,TRUE,"Detail"}</definedName>
    <definedName name="TRGG" hidden="1">{#N/A,#N/A,TRUE,"Front";#N/A,#N/A,TRUE,"Simple Letter";#N/A,#N/A,TRUE,"Inside";#N/A,#N/A,TRUE,"Contents";#N/A,#N/A,TRUE,"Basis";#N/A,#N/A,TRUE,"Inclusions";#N/A,#N/A,TRUE,"Exclusions";#N/A,#N/A,TRUE,"Areas";#N/A,#N/A,TRUE,"Summary";#N/A,#N/A,TRUE,"Detail"}</definedName>
    <definedName name="trghtrh">!#REF!</definedName>
    <definedName name="Tri_D_App_Wid">!#REF!</definedName>
    <definedName name="Trip_6mm">#REF!</definedName>
    <definedName name="trmixer">#REF!</definedName>
    <definedName name="TROLL">!#REF!</definedName>
    <definedName name="Troller">"$#REF!.$N$42"</definedName>
    <definedName name="Troller_1">"#REF!"</definedName>
    <definedName name="Troller_24">NA()</definedName>
    <definedName name="Troller_7">NA()</definedName>
    <definedName name="trolley">#REF!</definedName>
    <definedName name="trrm">#REF!</definedName>
    <definedName name="trrryt" localSheetId="2" hidden="1">{#N/A,#N/A,TRUE,"Front";#N/A,#N/A,TRUE,"Simple Letter";#N/A,#N/A,TRUE,"Inside";#N/A,#N/A,TRUE,"Contents";#N/A,#N/A,TRUE,"Basis";#N/A,#N/A,TRUE,"Inclusions";#N/A,#N/A,TRUE,"Exclusions";#N/A,#N/A,TRUE,"Areas";#N/A,#N/A,TRUE,"Summary";#N/A,#N/A,TRUE,"Detail"}</definedName>
    <definedName name="trrryt" localSheetId="1" hidden="1">{#N/A,#N/A,TRUE,"Front";#N/A,#N/A,TRUE,"Simple Letter";#N/A,#N/A,TRUE,"Inside";#N/A,#N/A,TRUE,"Contents";#N/A,#N/A,TRUE,"Basis";#N/A,#N/A,TRUE,"Inclusions";#N/A,#N/A,TRUE,"Exclusions";#N/A,#N/A,TRUE,"Areas";#N/A,#N/A,TRUE,"Summary";#N/A,#N/A,TRUE,"Detail"}</definedName>
    <definedName name="trrryt" localSheetId="9" hidden="1">{#N/A,#N/A,TRUE,"Front";#N/A,#N/A,TRUE,"Simple Letter";#N/A,#N/A,TRUE,"Inside";#N/A,#N/A,TRUE,"Contents";#N/A,#N/A,TRUE,"Basis";#N/A,#N/A,TRUE,"Inclusions";#N/A,#N/A,TRUE,"Exclusions";#N/A,#N/A,TRUE,"Areas";#N/A,#N/A,TRUE,"Summary";#N/A,#N/A,TRUE,"Detail"}</definedName>
    <definedName name="trrryt" hidden="1">{#N/A,#N/A,TRUE,"Front";#N/A,#N/A,TRUE,"Simple Letter";#N/A,#N/A,TRUE,"Inside";#N/A,#N/A,TRUE,"Contents";#N/A,#N/A,TRUE,"Basis";#N/A,#N/A,TRUE,"Inclusions";#N/A,#N/A,TRUE,"Exclusions";#N/A,#N/A,TRUE,"Areas";#N/A,#N/A,TRUE,"Summary";#N/A,#N/A,TRUE,"Detail"}</definedName>
    <definedName name="trsy">#REF!</definedName>
    <definedName name="truck">#REF!</definedName>
    <definedName name="Truck_lay_bay">!#REF!</definedName>
    <definedName name="truck5t">!#REF!</definedName>
    <definedName name="truck5t_1">"#REF!"</definedName>
    <definedName name="truck5t_12">"$#REF!.#REF!#REF!"</definedName>
    <definedName name="truck5t_14">#REF!</definedName>
    <definedName name="truck5t_15">#REF!</definedName>
    <definedName name="truck5t_16">#REF!</definedName>
    <definedName name="truck5t_17">#REF!</definedName>
    <definedName name="trucklayby.pcc">#REF!</definedName>
    <definedName name="trucklaybypcc">#REF!</definedName>
    <definedName name="try">#REF!</definedName>
    <definedName name="tS">!#REF!</definedName>
    <definedName name="tS___0">!#REF!</definedName>
    <definedName name="tS___13">!#REF!</definedName>
    <definedName name="tsan">#REF!</definedName>
    <definedName name="tsoffit">#REF!</definedName>
    <definedName name="tst">#REF!</definedName>
    <definedName name="tt">#REF!</definedName>
    <definedName name="TT_DEC">#REF!</definedName>
    <definedName name="Ttie">#REF!</definedName>
    <definedName name="ttp">!#REF!</definedName>
    <definedName name="TTT">!#REF!</definedName>
    <definedName name="ttt_10">#REF!</definedName>
    <definedName name="ttt_10_16">#REF!</definedName>
    <definedName name="ttt_10_17">#REF!</definedName>
    <definedName name="ttt_10_9">#REF!</definedName>
    <definedName name="ttt_11">#REF!</definedName>
    <definedName name="ttt_11_16">#REF!</definedName>
    <definedName name="ttt_11_17">#REF!</definedName>
    <definedName name="ttt_11_9">#REF!</definedName>
    <definedName name="ttt_12">#REF!</definedName>
    <definedName name="ttt_12_16">#REF!</definedName>
    <definedName name="ttt_12_17">#REF!</definedName>
    <definedName name="ttt_12_9">#REF!</definedName>
    <definedName name="ttt_13">#REF!</definedName>
    <definedName name="ttt_13_16">#REF!</definedName>
    <definedName name="ttt_13_17">#REF!</definedName>
    <definedName name="ttt_13_9">#REF!</definedName>
    <definedName name="ttt_14">#REF!</definedName>
    <definedName name="ttt_14_16">#REF!</definedName>
    <definedName name="ttt_14_17">#REF!</definedName>
    <definedName name="ttt_14_9">#REF!</definedName>
    <definedName name="ttt_15">#REF!</definedName>
    <definedName name="ttt_15_16">#REF!</definedName>
    <definedName name="ttt_15_17">#REF!</definedName>
    <definedName name="ttt_15_9">#REF!</definedName>
    <definedName name="ttt_16">#REF!</definedName>
    <definedName name="ttt_17">#REF!</definedName>
    <definedName name="ttt_6">#REF!</definedName>
    <definedName name="ttt_6_9">#REF!</definedName>
    <definedName name="ttt_7">#REF!</definedName>
    <definedName name="ttt_7_16">#REF!</definedName>
    <definedName name="ttt_7_17">#REF!</definedName>
    <definedName name="ttt_7_9">#REF!</definedName>
    <definedName name="ttt_8">#REF!</definedName>
    <definedName name="ttt_8_16">#REF!</definedName>
    <definedName name="ttt_8_17">#REF!</definedName>
    <definedName name="ttt_8_9">#REF!</definedName>
    <definedName name="ttt_9">#REF!</definedName>
    <definedName name="ttt_9_1">#REF!</definedName>
    <definedName name="ttt_9_16">#REF!</definedName>
    <definedName name="ttt_9_17">#REF!</definedName>
    <definedName name="ttt_9_9">#REF!</definedName>
    <definedName name="ttyy">#REF!</definedName>
    <definedName name="tu">#REF!</definedName>
    <definedName name="TUES1">!#REF!</definedName>
    <definedName name="Turk">!#REF!</definedName>
    <definedName name="Tv">#REF!</definedName>
    <definedName name="Tva">!#REF!</definedName>
    <definedName name="Tvb">!#REF!</definedName>
    <definedName name="tvr">!#REF!</definedName>
    <definedName name="twc">#REF!</definedName>
    <definedName name="tweb">#REF!</definedName>
    <definedName name="twing">#REF!</definedName>
    <definedName name="twmm">#REF!</definedName>
    <definedName name="two_span_length">!#REF!</definedName>
    <definedName name="twohundredmtrstone">!#REF!</definedName>
    <definedName name="ty">#REF!</definedName>
    <definedName name="TYP">#REF!+#REF!</definedName>
    <definedName name="Typ_Length" localSheetId="1">'[62]FRL-OGL'!$S$904:$AA$914</definedName>
    <definedName name="Typ_Length">#REF!</definedName>
    <definedName name="type">#REF!</definedName>
    <definedName name="Type3">!#REF!</definedName>
    <definedName name="typea">!#REF!</definedName>
    <definedName name="typea1pcc">#REF!</definedName>
    <definedName name="typea2pcc">#REF!</definedName>
    <definedName name="typea3pcc">#REF!</definedName>
    <definedName name="typeapcc">#REF!</definedName>
    <definedName name="typeb">!#REF!</definedName>
    <definedName name="typeb1pcc">#REF!</definedName>
    <definedName name="typeb2pcc">#REF!</definedName>
    <definedName name="typeb3pcc">#REF!</definedName>
    <definedName name="typebpcc">#REF!</definedName>
    <definedName name="typec">!#REF!</definedName>
    <definedName name="typecpcc">#REF!</definedName>
    <definedName name="typed">!#REF!</definedName>
    <definedName name="typedpcc">#REF!</definedName>
    <definedName name="typee">!#REF!</definedName>
    <definedName name="typeepcc">#REF!</definedName>
    <definedName name="TYRO_PLASTERING">!#REF!</definedName>
    <definedName name="TYRO_PLASTERING_1">"#REF!"</definedName>
    <definedName name="TYRO_PLASTERING_12">"$#REF!.#REF!#REF!"</definedName>
    <definedName name="u">!#REF!</definedName>
    <definedName name="UDAIPUR">!#REF!</definedName>
    <definedName name="ugt">!#REF!</definedName>
    <definedName name="uhjkhjkhjkjhk">!#REF!</definedName>
    <definedName name="umesh12478">!#REF!</definedName>
    <definedName name="unit">!#REF!</definedName>
    <definedName name="unit_wt._pcc">#REF!</definedName>
    <definedName name="unitA">!#REF!</definedName>
    <definedName name="unitB">!#REF!</definedName>
    <definedName name="UNITS">!#REF!</definedName>
    <definedName name="Unlined_drain">!#REF!</definedName>
    <definedName name="unsecured">#REF!</definedName>
    <definedName name="Unskilled">#REF!</definedName>
    <definedName name="Unskilledmazdoor">#REF!</definedName>
    <definedName name="Unskilledmazdoor_1">!#REF!</definedName>
    <definedName name="Unskilledmazdoor_12">NA()</definedName>
    <definedName name="Unskilledmazdoor_4">!#REF!</definedName>
    <definedName name="Unskilledmazdoor_5">!#REF!</definedName>
    <definedName name="Unskilledmazdoor_6">!#REF!</definedName>
    <definedName name="Unskilledmazdoor_7">NA()</definedName>
    <definedName name="Unskilledmazdoor_8">NA()</definedName>
    <definedName name="UPTO_DATE_RECOVERY">!#REF!</definedName>
    <definedName name="UPTODATE_FO" localSheetId="1">'[5]7. FLYOVER'!#REF!</definedName>
    <definedName name="UPTODATE_FO">#REF!</definedName>
    <definedName name="UPTODATE_KERBING">#REF!</definedName>
    <definedName name="UPTODATE_LEAD">#REF!</definedName>
    <definedName name="UPTODATE_M10">#REF!</definedName>
    <definedName name="UPTODATE_M15">#REF!</definedName>
    <definedName name="UPTODATE_M35">#REF!</definedName>
    <definedName name="UPTODATE_M40">#REF!</definedName>
    <definedName name="UPTODATE_MJBR_DECK">#REF!</definedName>
    <definedName name="UPTODATE_MJBR_NEW" localSheetId="1">'[5]9.Major Bridge'!#REF!</definedName>
    <definedName name="UPTODATE_MJBR_NEW">#REF!</definedName>
    <definedName name="UPTODATE_MJBR_REPAIR">#REF!</definedName>
    <definedName name="UPTODATE_MNBR" localSheetId="1">'[5]10.Minor Structure'!#REF!</definedName>
    <definedName name="UPTODATE_MNBR">#REF!</definedName>
    <definedName name="UPTODATE_REWALL01">#REF!</definedName>
    <definedName name="UPTODATE_REWALL02">#REF!</definedName>
    <definedName name="UPTODATE_ROB" localSheetId="1">'[5]8. ROB'!#REF!</definedName>
    <definedName name="UPTODATE_ROB">#REF!</definedName>
    <definedName name="UPTODATE_TAPI">#REF!</definedName>
    <definedName name="Urban_stretch">!#REF!</definedName>
    <definedName name="usd">#REF!</definedName>
    <definedName name="USDOLLARS">!#REF!</definedName>
    <definedName name="USDRs">!#REF!</definedName>
    <definedName name="USDYen">!#REF!</definedName>
    <definedName name="use">!#REF!</definedName>
    <definedName name="uslab">!#REF!</definedName>
    <definedName name="ut">#REF!</definedName>
    <definedName name="uts">!#REF!</definedName>
    <definedName name="uu">!#REF!</definedName>
    <definedName name="uuu">!#REF!</definedName>
    <definedName name="uuuu">!#REF!</definedName>
    <definedName name="V">#N/A</definedName>
    <definedName name="v_">#REF!</definedName>
    <definedName name="v_app">#REF!</definedName>
    <definedName name="V_b">#REF!</definedName>
    <definedName name="v_est">#REF!</definedName>
    <definedName name="v_paid">#REF!</definedName>
    <definedName name="v_quo">#REF!</definedName>
    <definedName name="v_rec">#REF!</definedName>
    <definedName name="v_tot">#REF!</definedName>
    <definedName name="Va">!#REF!</definedName>
    <definedName name="va___0">!#REF!</definedName>
    <definedName name="va___13">!#REF!</definedName>
    <definedName name="vaibhav" localSheetId="1">'[32](31)'!#REF!</definedName>
    <definedName name="vaibhav">#REF!</definedName>
    <definedName name="Values_Entered" localSheetId="2">IF(Loan_Amount*Interest_Rate*Loan_Years*Loan_Start&gt;0,1,0)</definedName>
    <definedName name="Values_Entered" localSheetId="1">IF(Loan_Amount*Interest_Rate*Loan_Years*Loan_Start&gt;0,1,0)</definedName>
    <definedName name="Values_Entered" localSheetId="9">IF(Loan_Amount*Interest_Rate*Loan_Years*Loan_Start&gt;0,1,0)</definedName>
    <definedName name="Values_Entered">IF(Loan_Amount*Interest_Rate*Loan_Years*Loan_Start&gt;0,1,0)</definedName>
    <definedName name="VANDEMATARAM">!#REF!</definedName>
    <definedName name="vatf">#REF!</definedName>
    <definedName name="Vb">!#REF!</definedName>
    <definedName name="vcvv" localSheetId="2" hidden="1">{#N/A,#N/A,TRUE,"Front";#N/A,#N/A,TRUE,"Simple Letter";#N/A,#N/A,TRUE,"Inside";#N/A,#N/A,TRUE,"Contents";#N/A,#N/A,TRUE,"Basis";#N/A,#N/A,TRUE,"Inclusions";#N/A,#N/A,TRUE,"Exclusions";#N/A,#N/A,TRUE,"Areas";#N/A,#N/A,TRUE,"Summary";#N/A,#N/A,TRUE,"Detail"}</definedName>
    <definedName name="vcvv" localSheetId="1" hidden="1">{#N/A,#N/A,TRUE,"Front";#N/A,#N/A,TRUE,"Simple Letter";#N/A,#N/A,TRUE,"Inside";#N/A,#N/A,TRUE,"Contents";#N/A,#N/A,TRUE,"Basis";#N/A,#N/A,TRUE,"Inclusions";#N/A,#N/A,TRUE,"Exclusions";#N/A,#N/A,TRUE,"Areas";#N/A,#N/A,TRUE,"Summary";#N/A,#N/A,TRUE,"Detail"}</definedName>
    <definedName name="vcvv" localSheetId="9" hidden="1">{#N/A,#N/A,TRUE,"Front";#N/A,#N/A,TRUE,"Simple Letter";#N/A,#N/A,TRUE,"Inside";#N/A,#N/A,TRUE,"Contents";#N/A,#N/A,TRUE,"Basis";#N/A,#N/A,TRUE,"Inclusions";#N/A,#N/A,TRUE,"Exclusions";#N/A,#N/A,TRUE,"Areas";#N/A,#N/A,TRUE,"Summary";#N/A,#N/A,TRUE,"Detail"}</definedName>
    <definedName name="vcvv" hidden="1">{#N/A,#N/A,TRUE,"Front";#N/A,#N/A,TRUE,"Simple Letter";#N/A,#N/A,TRUE,"Inside";#N/A,#N/A,TRUE,"Contents";#N/A,#N/A,TRUE,"Basis";#N/A,#N/A,TRUE,"Inclusions";#N/A,#N/A,TRUE,"Exclusions";#N/A,#N/A,TRUE,"Areas";#N/A,#N/A,TRUE,"Summary";#N/A,#N/A,TRUE,"Detail"}</definedName>
    <definedName name="VD">!#REF!</definedName>
    <definedName name="vehicle">!#REF!</definedName>
    <definedName name="vehicles">!#REF!</definedName>
    <definedName name="ven">!#REF!</definedName>
    <definedName name="Vend">#REF!</definedName>
    <definedName name="venu">150</definedName>
    <definedName name="vertical_col_and_corner_walls">!#REF!</definedName>
    <definedName name="Vf">!#REF!</definedName>
    <definedName name="VIBR">#REF!</definedName>
    <definedName name="VIBRA">!#REF!</definedName>
    <definedName name="VIBRAB">#REF!</definedName>
    <definedName name="VIBRAS">#REF!</definedName>
    <definedName name="vibrator">!#REF!</definedName>
    <definedName name="vibrator_1">"#REF!"</definedName>
    <definedName name="vibrator_12">"$#REF!.#REF!#REF!"</definedName>
    <definedName name="vibrator_14">#REF!</definedName>
    <definedName name="vibrator_15">#REF!</definedName>
    <definedName name="vibrator_16">#REF!</definedName>
    <definedName name="vibrator_17">#REF!</definedName>
    <definedName name="vibrator_7">"#REF!"</definedName>
    <definedName name="vibrator_8">"#REF!"</definedName>
    <definedName name="vibro">!#REF!</definedName>
    <definedName name="vibro_1">"#REF!"</definedName>
    <definedName name="vibro_12">"$#REF!.#REF!#REF!"</definedName>
    <definedName name="vibro_14">#REF!</definedName>
    <definedName name="vibro_15">#REF!</definedName>
    <definedName name="vibro_16">#REF!</definedName>
    <definedName name="vibro_17">#REF!</definedName>
    <definedName name="vibro_7">"#REF!"</definedName>
    <definedName name="vibro_8">"#REF!"</definedName>
    <definedName name="vica">!#REF!</definedName>
    <definedName name="virtusa" localSheetId="2" hidden="1">{#N/A,#N/A,TRUE,"Front";#N/A,#N/A,TRUE,"Simple Letter";#N/A,#N/A,TRUE,"Inside";#N/A,#N/A,TRUE,"Contents";#N/A,#N/A,TRUE,"Basis";#N/A,#N/A,TRUE,"Inclusions";#N/A,#N/A,TRUE,"Exclusions";#N/A,#N/A,TRUE,"Areas";#N/A,#N/A,TRUE,"Summary";#N/A,#N/A,TRUE,"Detail"}</definedName>
    <definedName name="virtusa" localSheetId="1" hidden="1">{#N/A,#N/A,TRUE,"Front";#N/A,#N/A,TRUE,"Simple Letter";#N/A,#N/A,TRUE,"Inside";#N/A,#N/A,TRUE,"Contents";#N/A,#N/A,TRUE,"Basis";#N/A,#N/A,TRUE,"Inclusions";#N/A,#N/A,TRUE,"Exclusions";#N/A,#N/A,TRUE,"Areas";#N/A,#N/A,TRUE,"Summary";#N/A,#N/A,TRUE,"Detail"}</definedName>
    <definedName name="virtusa" localSheetId="9" hidden="1">{#N/A,#N/A,TRUE,"Front";#N/A,#N/A,TRUE,"Simple Letter";#N/A,#N/A,TRUE,"Inside";#N/A,#N/A,TRUE,"Contents";#N/A,#N/A,TRUE,"Basis";#N/A,#N/A,TRUE,"Inclusions";#N/A,#N/A,TRUE,"Exclusions";#N/A,#N/A,TRUE,"Areas";#N/A,#N/A,TRUE,"Summary";#N/A,#N/A,TRUE,"Detail"}</definedName>
    <definedName name="virtusa" hidden="1">{#N/A,#N/A,TRUE,"Front";#N/A,#N/A,TRUE,"Simple Letter";#N/A,#N/A,TRUE,"Inside";#N/A,#N/A,TRUE,"Contents";#N/A,#N/A,TRUE,"Basis";#N/A,#N/A,TRUE,"Inclusions";#N/A,#N/A,TRUE,"Exclusions";#N/A,#N/A,TRUE,"Areas";#N/A,#N/A,TRUE,"Summary";#N/A,#N/A,TRUE,"Detail"}</definedName>
    <definedName name="viv">!#REF!</definedName>
    <definedName name="viv_17">!#REF!</definedName>
    <definedName name="viv_7">!#REF!</definedName>
    <definedName name="viv_7_17">!#REF!</definedName>
    <definedName name="viv_8">!#REF!</definedName>
    <definedName name="viv_8_17">!#REF!</definedName>
    <definedName name="viv_9">!#REF!</definedName>
    <definedName name="viv_9_17">!#REF!</definedName>
    <definedName name="VIVEKANANDA">!#REF!</definedName>
    <definedName name="viz">!#REF!</definedName>
    <definedName name="vj">!#REF!</definedName>
    <definedName name="vk">#REF!</definedName>
    <definedName name="VNC">!#REF!</definedName>
    <definedName name="VNCPL">!#REF!</definedName>
    <definedName name="VNRIVNIRENVFERNVFIRE">!#REF!</definedName>
    <definedName name="VR10T">#REF!</definedName>
    <definedName name="vroller">!#REF!</definedName>
    <definedName name="vroller_1">"#REF!"</definedName>
    <definedName name="vroller_24">NA()</definedName>
    <definedName name="vroller_7">NA()</definedName>
    <definedName name="vroller_8">"#REF!"</definedName>
    <definedName name="Vsigma">!#REF!</definedName>
    <definedName name="VTYD">!#REF!</definedName>
    <definedName name="VUP">!#REF!</definedName>
    <definedName name="VUTP">!#REF!</definedName>
    <definedName name="vv">!#REF!</definedName>
    <definedName name="vvsd">#REF!</definedName>
    <definedName name="vvv">#REF!</definedName>
    <definedName name="vw">#REF!</definedName>
    <definedName name="Vz">!#REF!</definedName>
    <definedName name="w">#REF!</definedName>
    <definedName name="w.c.">#REF!</definedName>
    <definedName name="w1_w2">!#REF!</definedName>
    <definedName name="w5y">!#REF!</definedName>
    <definedName name="wa">#REF!</definedName>
    <definedName name="wabut">#REF!</definedName>
    <definedName name="wac">#REF!</definedName>
    <definedName name="wadb">#REF!</definedName>
    <definedName name="WAG">#REF!</definedName>
    <definedName name="Waiting">"Picture 1"</definedName>
    <definedName name="wallht">!#REF!</definedName>
    <definedName name="wallthk">!#REF!</definedName>
    <definedName name="warntriang900">!#REF!</definedName>
    <definedName name="wat">#REF!</definedName>
    <definedName name="Water">!#REF!</definedName>
    <definedName name="WATER_CHARGES">!#REF!</definedName>
    <definedName name="WATER_CHARGES_17">!#REF!</definedName>
    <definedName name="water_funds" localSheetId="2" hidden="1">{"'Sheet1'!$A$4386:$N$4591"}</definedName>
    <definedName name="water_funds" localSheetId="1" hidden="1">{"'Sheet1'!$A$4386:$N$4591"}</definedName>
    <definedName name="water_funds" localSheetId="9" hidden="1">{"'Sheet1'!$A$4386:$N$4591"}</definedName>
    <definedName name="water_funds" hidden="1">{"'Sheet1'!$A$4386:$N$4591"}</definedName>
    <definedName name="waterproofing">#REF!</definedName>
    <definedName name="waterproofing_17">#REF!</definedName>
    <definedName name="watertank">!#REF!</definedName>
    <definedName name="watertank_1">"#REF!"</definedName>
    <definedName name="watertank_12">"$#REF!.#REF!#REF!"</definedName>
    <definedName name="watertank_14">#REF!</definedName>
    <definedName name="watertank_15">#REF!</definedName>
    <definedName name="watertank_16">#REF!</definedName>
    <definedName name="watertank_17">#REF!</definedName>
    <definedName name="watertank_7">"#REF!"</definedName>
    <definedName name="watertank_8">"#REF!"</definedName>
    <definedName name="watertanker">!#REF!</definedName>
    <definedName name="watertanker_1">"#REF!"</definedName>
    <definedName name="watertanker_12">"$#REF!.#REF!#REF!"</definedName>
    <definedName name="watertanker_14">#REF!</definedName>
    <definedName name="watertanker_15">#REF!</definedName>
    <definedName name="watertanker_16">#REF!</definedName>
    <definedName name="watertanker_17">#REF!</definedName>
    <definedName name="watertanker_7">"#REF!"</definedName>
    <definedName name="watertanker_8">"#REF!"</definedName>
    <definedName name="wb">#REF!</definedName>
    <definedName name="wbl">#REF!</definedName>
    <definedName name="wbm">!#REF!</definedName>
    <definedName name="wbmg1">!#REF!</definedName>
    <definedName name="wbmg2">!#REF!</definedName>
    <definedName name="wbmg3">!#REF!</definedName>
    <definedName name="wbmpcc">#REF!</definedName>
    <definedName name="wbowser">#REF!</definedName>
    <definedName name="Wc">#REF!</definedName>
    <definedName name="WC_17">!#REF!</definedName>
    <definedName name="WC_7">!#REF!</definedName>
    <definedName name="WC_7_17">!#REF!</definedName>
    <definedName name="WC_8">!#REF!</definedName>
    <definedName name="WC_8_17">!#REF!</definedName>
    <definedName name="WC_9">!#REF!</definedName>
    <definedName name="WC_9_17">!#REF!</definedName>
    <definedName name="WCEM">!#REF!</definedName>
    <definedName name="WCL">#REF!</definedName>
    <definedName name="WCM_paste_repl">#REF!</definedName>
    <definedName name="wcon">#REF!</definedName>
    <definedName name="wct">#REF!</definedName>
    <definedName name="wcth">!#REF!</definedName>
    <definedName name="wcthd">#REF!</definedName>
    <definedName name="wcthd_17">#REF!</definedName>
    <definedName name="wcthk">#REF!</definedName>
    <definedName name="wctl">#REF!</definedName>
    <definedName name="wdf">#REF!</definedName>
    <definedName name="wdwd">#REF!</definedName>
    <definedName name="we">!#REF!</definedName>
    <definedName name="wearcoatm30">!#REF!</definedName>
    <definedName name="wearing">#REF!</definedName>
    <definedName name="wearingcoatdism">#REF!</definedName>
    <definedName name="wearingcoatnh">!#REF!</definedName>
    <definedName name="WearingCourse">!#REF!</definedName>
    <definedName name="wearingcourse_1">"#REF!"</definedName>
    <definedName name="wearingcourse_12">"$#REF!.#REF!#REF!"</definedName>
    <definedName name="wearingcourse_14">#REF!</definedName>
    <definedName name="wearingcourse_15">#REF!</definedName>
    <definedName name="wearingcourse_16">#REF!</definedName>
    <definedName name="wearingcourse_17">#REF!</definedName>
    <definedName name="wearingcourse_7">"#REF!"</definedName>
    <definedName name="wearingcourse_8">"#REF!"</definedName>
    <definedName name="web_end">#REF!</definedName>
    <definedName name="web_mid">#REF!</definedName>
    <definedName name="web_thic">#REF!</definedName>
    <definedName name="Week12" localSheetId="1">[63]Sheet1!$B$4:$C$481</definedName>
    <definedName name="Week12">#REF!</definedName>
    <definedName name="WEEKLY_TRAFFIC_SUMMARY">#REF!</definedName>
    <definedName name="weep">!#REF!</definedName>
    <definedName name="Weep_SLC">!#REF!</definedName>
    <definedName name="weepbnh">!#REF!</definedName>
    <definedName name="weepholeconcretebridge">!#REF!</definedName>
    <definedName name="weepholes">!#REF!</definedName>
    <definedName name="weepholes_1">"#REF!"</definedName>
    <definedName name="weepholes_12">"$#REF!.#REF!#REF!"</definedName>
    <definedName name="weepholes_14">#REF!</definedName>
    <definedName name="weepholes_15">#REF!</definedName>
    <definedName name="weepholes_16">#REF!</definedName>
    <definedName name="weepholes_17">#REF!</definedName>
    <definedName name="weepholes_7">"#REF!"</definedName>
    <definedName name="weepholes_8">"#REF!"</definedName>
    <definedName name="weepholestone">!#REF!</definedName>
    <definedName name="weeppcc">#REF!</definedName>
    <definedName name="weeps">!#REF!</definedName>
    <definedName name="WEIGHT">!#REF!</definedName>
    <definedName name="WELD">!#REF!</definedName>
    <definedName name="Welder">!#REF!</definedName>
    <definedName name="Welder_1">"#REF!"</definedName>
    <definedName name="Welder_12">"$#REF!.#REF!#REF!"</definedName>
    <definedName name="Welder_14">#REF!</definedName>
    <definedName name="Welder_15">#REF!</definedName>
    <definedName name="Welder_16">#REF!</definedName>
    <definedName name="Welder_17">#REF!</definedName>
    <definedName name="Welder_7">"#REF!"</definedName>
    <definedName name="Welder_8">"#REF!"</definedName>
    <definedName name="Welder_9">#REF!</definedName>
    <definedName name="welderhelper">!#REF!</definedName>
    <definedName name="welderhelper_1">"#REF!"</definedName>
    <definedName name="welderhelper_12">"$#REF!.#REF!#REF!"</definedName>
    <definedName name="welderhelper_14">#REF!</definedName>
    <definedName name="welderhelper_15">#REF!</definedName>
    <definedName name="welderhelper_16">#REF!</definedName>
    <definedName name="welderhelper_17">#REF!</definedName>
    <definedName name="WELDH">!#REF!</definedName>
    <definedName name="well_D">!#REF!</definedName>
    <definedName name="well_h">!#REF!</definedName>
    <definedName name="Wellsinker">!#REF!</definedName>
    <definedName name="wep">#REF!</definedName>
    <definedName name="wer">#REF!</definedName>
    <definedName name="werhfudkei">#REF!</definedName>
    <definedName name="werr" localSheetId="2">City&amp;" "&amp;State</definedName>
    <definedName name="werr" localSheetId="1">City&amp;" "&amp;State</definedName>
    <definedName name="werr" localSheetId="9">City&amp;" "&amp;State</definedName>
    <definedName name="werr">City&amp;" "&amp;State</definedName>
    <definedName name="wetmixmacadam">!#REF!</definedName>
    <definedName name="wetrmixmacadam">!#REF!</definedName>
    <definedName name="wetw">!#REF!</definedName>
    <definedName name="Wf">#REF!</definedName>
    <definedName name="wh">#REF!</definedName>
    <definedName name="whacb">!#REF!</definedName>
    <definedName name="WHITESAND">!#REF!</definedName>
    <definedName name="whwida">!#REF!</definedName>
    <definedName name="whwidr">!#REF!</definedName>
    <definedName name="WI">!#REF!</definedName>
    <definedName name="WI_">!#REF!</definedName>
    <definedName name="Wib">#REF!</definedName>
    <definedName name="WID">!#REF!</definedName>
    <definedName name="width">!#REF!</definedName>
    <definedName name="width_foud.">#REF!</definedName>
    <definedName name="WIDTH_OF_BRIDGE">#REF!</definedName>
    <definedName name="wip">#REF!</definedName>
    <definedName name="WIRE_GLASS">!#REF!</definedName>
    <definedName name="WIRE_GLASS_1">"#REF!"</definedName>
    <definedName name="WIRE_GLASS_12">"$#REF!.#REF!#REF!"</definedName>
    <definedName name="Wit">#REF!</definedName>
    <definedName name="withoutstr">!#REF!</definedName>
    <definedName name="withstr">!#REF!</definedName>
    <definedName name="WKD">#REF!</definedName>
    <definedName name="Wkerb">#REF!</definedName>
    <definedName name="WLP">#REF!</definedName>
    <definedName name="wmm">#REF!</definedName>
    <definedName name="WMM_1">"#REF!"</definedName>
    <definedName name="WMM_10">#REF!</definedName>
    <definedName name="WMM_11">#REF!</definedName>
    <definedName name="WMM_12">"$#REF!.#REF!#REF!"</definedName>
    <definedName name="WMM_13">#REF!</definedName>
    <definedName name="WMM_14">#REF!</definedName>
    <definedName name="WMM_15">#REF!</definedName>
    <definedName name="WMM_16">#REF!</definedName>
    <definedName name="WMM_17">#REF!</definedName>
    <definedName name="WMM_2">#REF!</definedName>
    <definedName name="WMM_3">#REF!</definedName>
    <definedName name="WMM_4">#REF!</definedName>
    <definedName name="WMM_5">#REF!</definedName>
    <definedName name="WMM_6">#REF!</definedName>
    <definedName name="WMM_7">#REF!</definedName>
    <definedName name="WMM_8">#REF!</definedName>
    <definedName name="WMM_9">#REF!</definedName>
    <definedName name="WMM_App_Area">!#REF!</definedName>
    <definedName name="WMM_App_Thk">!#REF!</definedName>
    <definedName name="WMM_App_Wid">!#REF!</definedName>
    <definedName name="WMM_Area">!#REF!</definedName>
    <definedName name="WMM_MCW">#REF!</definedName>
    <definedName name="WMM_SR">#REF!</definedName>
    <definedName name="WMM_Thk">!#REF!</definedName>
    <definedName name="WMM_Wid">!#REF!</definedName>
    <definedName name="wmm1.16">#REF!</definedName>
    <definedName name="wmm1.17">#REF!</definedName>
    <definedName name="wmm1.19">#REF!</definedName>
    <definedName name="wmm2.16">#REF!</definedName>
    <definedName name="wmm2.17">#REF!</definedName>
    <definedName name="wmm2.19">#REF!</definedName>
    <definedName name="wmm3.16">#REF!</definedName>
    <definedName name="wmm3.17">#REF!</definedName>
    <definedName name="wmm3.19">#REF!</definedName>
    <definedName name="wmm4.16">#REF!</definedName>
    <definedName name="wmm4.17">#REF!</definedName>
    <definedName name="wmm4.19">#REF!</definedName>
    <definedName name="wmmave">#REF!</definedName>
    <definedName name="WmmLead">!#REF!</definedName>
    <definedName name="wmmnhwithlead">!#REF!</definedName>
    <definedName name="wmmp">!#REF!</definedName>
    <definedName name="wmmp_1">"#REF!"</definedName>
    <definedName name="wmmp_24">NA()</definedName>
    <definedName name="wmmp_7">NA()</definedName>
    <definedName name="wmmpcc">#REF!</definedName>
    <definedName name="wmmpccwithlead">#REF!</definedName>
    <definedName name="wmmplant">!#REF!</definedName>
    <definedName name="wmmplant_1">"#REF!"</definedName>
    <definedName name="wmmplant_12">"$#REF!.#REF!#REF!"</definedName>
    <definedName name="wmmplant_14">#REF!</definedName>
    <definedName name="wmmplant_15">#REF!</definedName>
    <definedName name="wmmplant_16">#REF!</definedName>
    <definedName name="wmmplant_17">#REF!</definedName>
    <definedName name="WMMSR">#REF!</definedName>
    <definedName name="WMMSR_1">#REF!</definedName>
    <definedName name="WMMSR_4">#REF!</definedName>
    <definedName name="WMMSR_5">#REF!</definedName>
    <definedName name="WMMSR_6">#REF!</definedName>
    <definedName name="WMP">!#REF!</definedName>
    <definedName name="WMP60T">NA()</definedName>
    <definedName name="WOODWORK">#REF!</definedName>
    <definedName name="word">#REF!</definedName>
    <definedName name="words">!#REF!</definedName>
    <definedName name="work">!#REF!</definedName>
    <definedName name="WP">!#REF!</definedName>
    <definedName name="WPC">!#REF!</definedName>
    <definedName name="WPC_1">"#REF!"</definedName>
    <definedName name="WPC_12">"$#REF!.#REF!#REF!"</definedName>
    <definedName name="WPC_7">"#REF!"</definedName>
    <definedName name="WPC_8">"#REF!"</definedName>
    <definedName name="WPI_VARIATION">!#REF!</definedName>
    <definedName name="wpr">#REF!</definedName>
    <definedName name="Wq">!#REF!</definedName>
    <definedName name="wqqwq">!#REF!</definedName>
    <definedName name="Wr">!#REF!</definedName>
    <definedName name="Wrail">#REF!</definedName>
    <definedName name="wrail1">!#REF!</definedName>
    <definedName name="wrn" localSheetId="2" hidden="1">{#N/A,#N/A,TRUE,"Front";#N/A,#N/A,TRUE,"Simple Letter";#N/A,#N/A,TRUE,"Inside";#N/A,#N/A,TRUE,"Contents";#N/A,#N/A,TRUE,"Basis";#N/A,#N/A,TRUE,"Inclusions";#N/A,#N/A,TRUE,"Exclusions";#N/A,#N/A,TRUE,"Areas";#N/A,#N/A,TRUE,"Summary";#N/A,#N/A,TRUE,"Detail"}</definedName>
    <definedName name="wrn" localSheetId="1" hidden="1">{#N/A,#N/A,TRUE,"Front";#N/A,#N/A,TRUE,"Simple Letter";#N/A,#N/A,TRUE,"Inside";#N/A,#N/A,TRUE,"Contents";#N/A,#N/A,TRUE,"Basis";#N/A,#N/A,TRUE,"Inclusions";#N/A,#N/A,TRUE,"Exclusions";#N/A,#N/A,TRUE,"Areas";#N/A,#N/A,TRUE,"Summary";#N/A,#N/A,TRUE,"Detail"}</definedName>
    <definedName name="wrn" localSheetId="9" hidden="1">{#N/A,#N/A,TRUE,"Front";#N/A,#N/A,TRUE,"Simple Letter";#N/A,#N/A,TRUE,"Inside";#N/A,#N/A,TRUE,"Contents";#N/A,#N/A,TRUE,"Basis";#N/A,#N/A,TRUE,"Inclusions";#N/A,#N/A,TRUE,"Exclusions";#N/A,#N/A,TRUE,"Areas";#N/A,#N/A,TRUE,"Summary";#N/A,#N/A,TRUE,"Detail"}</definedName>
    <definedName name="wrn" hidden="1">{#N/A,#N/A,TRUE,"Front";#N/A,#N/A,TRUE,"Simple Letter";#N/A,#N/A,TRUE,"Inside";#N/A,#N/A,TRUE,"Contents";#N/A,#N/A,TRUE,"Basis";#N/A,#N/A,TRUE,"Inclusions";#N/A,#N/A,TRUE,"Exclusions";#N/A,#N/A,TRUE,"Areas";#N/A,#N/A,TRUE,"Summary";#N/A,#N/A,TRUE,"Detail"}</definedName>
    <definedName name="wrn.BARCHART." localSheetId="2" hidden="1">{"View1",#N/A,FALSE,"Sheet1";"View2",#N/A,FALSE,"Sheet1";"View3",#N/A,FALSE,"Sheet1";"View4",#N/A,FALSE,"Sheet1"}</definedName>
    <definedName name="wrn.BARCHART." localSheetId="1" hidden="1">{"View1",#N/A,FALSE,"Sheet1";"View2",#N/A,FALSE,"Sheet1";"View3",#N/A,FALSE,"Sheet1";"View4",#N/A,FALSE,"Sheet1"}</definedName>
    <definedName name="wrn.BARCHART." localSheetId="9" hidden="1">{"View1",#N/A,FALSE,"Sheet1";"View2",#N/A,FALSE,"Sheet1";"View3",#N/A,FALSE,"Sheet1";"View4",#N/A,FALSE,"Sheet1"}</definedName>
    <definedName name="wrn.BARCHART." hidden="1">{"View1",#N/A,FALSE,"Sheet1";"View2",#N/A,FALSE,"Sheet1";"View3",#N/A,FALSE,"Sheet1";"View4",#N/A,FALSE,"Sheet1"}</definedName>
    <definedName name="wrn.budget." localSheetId="2" hidden="1">{"form-D1",#N/A,FALSE,"FORM-D1";"form-D1_amt",#N/A,FALSE,"FORM-D1"}</definedName>
    <definedName name="wrn.budget." localSheetId="1" hidden="1">{"form-D1",#N/A,FALSE,"FORM-D1";"form-D1_amt",#N/A,FALSE,"FORM-D1"}</definedName>
    <definedName name="wrn.budget." localSheetId="9" hidden="1">{"form-D1",#N/A,FALSE,"FORM-D1";"form-D1_amt",#N/A,FALSE,"FORM-D1"}</definedName>
    <definedName name="wrn.budget." hidden="1">{"form-D1",#N/A,FALSE,"FORM-D1";"form-D1_amt",#N/A,FALSE,"FORM-D1"}</definedName>
    <definedName name="WRN.FULL" localSheetId="2" hidden="1">{#N/A,#N/A,TRUE,"Front";#N/A,#N/A,TRUE,"Simple Letter";#N/A,#N/A,TRUE,"Inside";#N/A,#N/A,TRUE,"Contents";#N/A,#N/A,TRUE,"Basis";#N/A,#N/A,TRUE,"Inclusions";#N/A,#N/A,TRUE,"Exclusions";#N/A,#N/A,TRUE,"Areas";#N/A,#N/A,TRUE,"Summary";#N/A,#N/A,TRUE,"Detail"}</definedName>
    <definedName name="WRN.FULL" localSheetId="1" hidden="1">{#N/A,#N/A,TRUE,"Front";#N/A,#N/A,TRUE,"Simple Letter";#N/A,#N/A,TRUE,"Inside";#N/A,#N/A,TRUE,"Contents";#N/A,#N/A,TRUE,"Basis";#N/A,#N/A,TRUE,"Inclusions";#N/A,#N/A,TRUE,"Exclusions";#N/A,#N/A,TRUE,"Areas";#N/A,#N/A,TRUE,"Summary";#N/A,#N/A,TRUE,"Detail"}</definedName>
    <definedName name="WRN.FULL" localSheetId="9" hidden="1">{#N/A,#N/A,TRUE,"Front";#N/A,#N/A,TRUE,"Simple Letter";#N/A,#N/A,TRUE,"Inside";#N/A,#N/A,TRUE,"Contents";#N/A,#N/A,TRUE,"Basis";#N/A,#N/A,TRUE,"Inclusions";#N/A,#N/A,TRUE,"Exclusions";#N/A,#N/A,TRUE,"Areas";#N/A,#N/A,TRUE,"Summary";#N/A,#N/A,TRUE,"Detail"}</definedName>
    <definedName name="WRN.FULL" hidden="1">{#N/A,#N/A,TRUE,"Front";#N/A,#N/A,TRUE,"Simple Letter";#N/A,#N/A,TRUE,"Inside";#N/A,#N/A,TRUE,"Contents";#N/A,#N/A,TRUE,"Basis";#N/A,#N/A,TRUE,"Inclusions";#N/A,#N/A,TRUE,"Exclusions";#N/A,#N/A,TRUE,"Areas";#N/A,#N/A,TRUE,"Summary";#N/A,#N/A,TRUE,"Detail"}</definedName>
    <definedName name="wrn.Full._.Report." localSheetId="2" hidden="1">{#N/A,#N/A,TRUE,"Front";#N/A,#N/A,TRUE,"Simple Letter";#N/A,#N/A,TRUE,"Inside";#N/A,#N/A,TRUE,"Contents";#N/A,#N/A,TRUE,"Basis";#N/A,#N/A,TRUE,"Inclusions";#N/A,#N/A,TRUE,"Exclusions";#N/A,#N/A,TRUE,"Areas";#N/A,#N/A,TRUE,"Summary";#N/A,#N/A,TRUE,"Detail"}</definedName>
    <definedName name="wrn.Full._.Report." localSheetId="1" hidden="1">{#N/A,#N/A,TRUE,"Front";#N/A,#N/A,TRUE,"Simple Letter";#N/A,#N/A,TRUE,"Inside";#N/A,#N/A,TRUE,"Contents";#N/A,#N/A,TRUE,"Basis";#N/A,#N/A,TRUE,"Inclusions";#N/A,#N/A,TRUE,"Exclusions";#N/A,#N/A,TRUE,"Areas";#N/A,#N/A,TRUE,"Summary";#N/A,#N/A,TRUE,"Detail"}</definedName>
    <definedName name="wrn.Full._.Report." localSheetId="9" hidden="1">{#N/A,#N/A,TRUE,"Front";#N/A,#N/A,TRUE,"Simple Letter";#N/A,#N/A,TRUE,"Inside";#N/A,#N/A,TRUE,"Contents";#N/A,#N/A,TRUE,"Basis";#N/A,#N/A,TRUE,"Inclusions";#N/A,#N/A,TRUE,"Exclusions";#N/A,#N/A,TRUE,"Areas";#N/A,#N/A,TRUE,"Summary";#N/A,#N/A,TRUE,"Detail"}</definedName>
    <definedName name="wrn.Full._.Report." hidden="1">{#N/A,#N/A,TRUE,"Front";#N/A,#N/A,TRUE,"Simple Letter";#N/A,#N/A,TRUE,"Inside";#N/A,#N/A,TRUE,"Contents";#N/A,#N/A,TRUE,"Basis";#N/A,#N/A,TRUE,"Inclusions";#N/A,#N/A,TRUE,"Exclusions";#N/A,#N/A,TRUE,"Areas";#N/A,#N/A,TRUE,"Summary";#N/A,#N/A,TRUE,"Detail"}</definedName>
    <definedName name="wrn.fulld" localSheetId="2" hidden="1">{#N/A,#N/A,TRUE,"Front";#N/A,#N/A,TRUE,"Simple Letter";#N/A,#N/A,TRUE,"Inside";#N/A,#N/A,TRUE,"Contents";#N/A,#N/A,TRUE,"Basis";#N/A,#N/A,TRUE,"Inclusions";#N/A,#N/A,TRUE,"Exclusions";#N/A,#N/A,TRUE,"Areas";#N/A,#N/A,TRUE,"Summary";#N/A,#N/A,TRUE,"Detail"}</definedName>
    <definedName name="wrn.fulld" localSheetId="1" hidden="1">{#N/A,#N/A,TRUE,"Front";#N/A,#N/A,TRUE,"Simple Letter";#N/A,#N/A,TRUE,"Inside";#N/A,#N/A,TRUE,"Contents";#N/A,#N/A,TRUE,"Basis";#N/A,#N/A,TRUE,"Inclusions";#N/A,#N/A,TRUE,"Exclusions";#N/A,#N/A,TRUE,"Areas";#N/A,#N/A,TRUE,"Summary";#N/A,#N/A,TRUE,"Detail"}</definedName>
    <definedName name="wrn.fulld" localSheetId="9" hidden="1">{#N/A,#N/A,TRUE,"Front";#N/A,#N/A,TRUE,"Simple Letter";#N/A,#N/A,TRUE,"Inside";#N/A,#N/A,TRUE,"Contents";#N/A,#N/A,TRUE,"Basis";#N/A,#N/A,TRUE,"Inclusions";#N/A,#N/A,TRUE,"Exclusions";#N/A,#N/A,TRUE,"Areas";#N/A,#N/A,TRUE,"Summary";#N/A,#N/A,TRUE,"Detail"}</definedName>
    <definedName name="wrn.fulld" hidden="1">{#N/A,#N/A,TRUE,"Front";#N/A,#N/A,TRUE,"Simple Letter";#N/A,#N/A,TRUE,"Inside";#N/A,#N/A,TRUE,"Contents";#N/A,#N/A,TRUE,"Basis";#N/A,#N/A,TRUE,"Inclusions";#N/A,#N/A,TRUE,"Exclusions";#N/A,#N/A,TRUE,"Areas";#N/A,#N/A,TRUE,"Summary";#N/A,#N/A,TRUE,"Detail"}</definedName>
    <definedName name="wrn.fulll" localSheetId="2" hidden="1">{#N/A,#N/A,TRUE,"Front";#N/A,#N/A,TRUE,"Simple Letter";#N/A,#N/A,TRUE,"Inside";#N/A,#N/A,TRUE,"Contents";#N/A,#N/A,TRUE,"Basis";#N/A,#N/A,TRUE,"Inclusions";#N/A,#N/A,TRUE,"Exclusions";#N/A,#N/A,TRUE,"Areas";#N/A,#N/A,TRUE,"Summary";#N/A,#N/A,TRUE,"Detail"}</definedName>
    <definedName name="wrn.fulll" localSheetId="1" hidden="1">{#N/A,#N/A,TRUE,"Front";#N/A,#N/A,TRUE,"Simple Letter";#N/A,#N/A,TRUE,"Inside";#N/A,#N/A,TRUE,"Contents";#N/A,#N/A,TRUE,"Basis";#N/A,#N/A,TRUE,"Inclusions";#N/A,#N/A,TRUE,"Exclusions";#N/A,#N/A,TRUE,"Areas";#N/A,#N/A,TRUE,"Summary";#N/A,#N/A,TRUE,"Detail"}</definedName>
    <definedName name="wrn.fulll" localSheetId="9" hidden="1">{#N/A,#N/A,TRUE,"Front";#N/A,#N/A,TRUE,"Simple Letter";#N/A,#N/A,TRUE,"Inside";#N/A,#N/A,TRUE,"Contents";#N/A,#N/A,TRUE,"Basis";#N/A,#N/A,TRUE,"Inclusions";#N/A,#N/A,TRUE,"Exclusions";#N/A,#N/A,TRUE,"Areas";#N/A,#N/A,TRUE,"Summary";#N/A,#N/A,TRUE,"Detail"}</definedName>
    <definedName name="wrn.fulll" hidden="1">{#N/A,#N/A,TRUE,"Front";#N/A,#N/A,TRUE,"Simple Letter";#N/A,#N/A,TRUE,"Inside";#N/A,#N/A,TRUE,"Contents";#N/A,#N/A,TRUE,"Basis";#N/A,#N/A,TRUE,"Inclusions";#N/A,#N/A,TRUE,"Exclusions";#N/A,#N/A,TRUE,"Areas";#N/A,#N/A,TRUE,"Summary";#N/A,#N/A,TRUE,"Detail"}</definedName>
    <definedName name="wrn.qqqq." localSheetId="2" hidden="1">{"wwww",#N/A,FALSE,"Final_ RATE ANALYSIS "}</definedName>
    <definedName name="wrn.qqqq." localSheetId="1" hidden="1">{"wwww",#N/A,FALSE,"Final_ RATE ANALYSIS "}</definedName>
    <definedName name="wrn.qqqq." localSheetId="9" hidden="1">{"wwww",#N/A,FALSE,"Final_ RATE ANALYSIS "}</definedName>
    <definedName name="wrn.qqqq." hidden="1">{"wwww",#N/A,FALSE,"Final_ RATE ANALYSIS "}</definedName>
    <definedName name="wrnfulla" localSheetId="2" hidden="1">{#N/A,#N/A,TRUE,"Front";#N/A,#N/A,TRUE,"Simple Letter";#N/A,#N/A,TRUE,"Inside";#N/A,#N/A,TRUE,"Contents";#N/A,#N/A,TRUE,"Basis";#N/A,#N/A,TRUE,"Inclusions";#N/A,#N/A,TRUE,"Exclusions";#N/A,#N/A,TRUE,"Areas";#N/A,#N/A,TRUE,"Summary";#N/A,#N/A,TRUE,"Detail"}</definedName>
    <definedName name="wrnfulla" localSheetId="1" hidden="1">{#N/A,#N/A,TRUE,"Front";#N/A,#N/A,TRUE,"Simple Letter";#N/A,#N/A,TRUE,"Inside";#N/A,#N/A,TRUE,"Contents";#N/A,#N/A,TRUE,"Basis";#N/A,#N/A,TRUE,"Inclusions";#N/A,#N/A,TRUE,"Exclusions";#N/A,#N/A,TRUE,"Areas";#N/A,#N/A,TRUE,"Summary";#N/A,#N/A,TRUE,"Detail"}</definedName>
    <definedName name="wrnfulla" localSheetId="9" hidden="1">{#N/A,#N/A,TRUE,"Front";#N/A,#N/A,TRUE,"Simple Letter";#N/A,#N/A,TRUE,"Inside";#N/A,#N/A,TRUE,"Contents";#N/A,#N/A,TRUE,"Basis";#N/A,#N/A,TRUE,"Inclusions";#N/A,#N/A,TRUE,"Exclusions";#N/A,#N/A,TRUE,"Areas";#N/A,#N/A,TRUE,"Summary";#N/A,#N/A,TRUE,"Detail"}</definedName>
    <definedName name="wrnfulla" hidden="1">{#N/A,#N/A,TRUE,"Front";#N/A,#N/A,TRUE,"Simple Letter";#N/A,#N/A,TRUE,"Inside";#N/A,#N/A,TRUE,"Contents";#N/A,#N/A,TRUE,"Basis";#N/A,#N/A,TRUE,"Inclusions";#N/A,#N/A,TRUE,"Exclusions";#N/A,#N/A,TRUE,"Areas";#N/A,#N/A,TRUE,"Summary";#N/A,#N/A,TRUE,"Detail"}</definedName>
    <definedName name="wsegment">#REF!</definedName>
    <definedName name="wshift">!#REF!</definedName>
    <definedName name="wsoffit">#REF!</definedName>
    <definedName name="Wsoffit1">!#REF!</definedName>
    <definedName name="wsoffit2">!#REF!</definedName>
    <definedName name="Wsolid">!#REF!</definedName>
    <definedName name="Wstiff">#REF!</definedName>
    <definedName name="Wtan1">#REF!</definedName>
    <definedName name="WTANK">!#REF!</definedName>
    <definedName name="WTANK1">!#REF!</definedName>
    <definedName name="wtanker">!#REF!</definedName>
    <definedName name="wtanker_1">"#REF!"</definedName>
    <definedName name="wtanker_24">NA()</definedName>
    <definedName name="wtanker_7">NA()</definedName>
    <definedName name="wtanker_8">"#REF!"</definedName>
    <definedName name="wtfnd">!#REF!</definedName>
    <definedName name="wtfnd_17">!#REF!</definedName>
    <definedName name="wtilt">!#REF!</definedName>
    <definedName name="wtop">#REF!</definedName>
    <definedName name="wtpr">!#REF!</definedName>
    <definedName name="wtpr_17">!#REF!</definedName>
    <definedName name="wtprca">!#REF!</definedName>
    <definedName name="wtprca_17">!#REF!</definedName>
    <definedName name="wtsbfd">!#REF!</definedName>
    <definedName name="wtsbfd_17">!#REF!</definedName>
    <definedName name="wtsub">!#REF!</definedName>
    <definedName name="wtsub_17">!#REF!</definedName>
    <definedName name="ww">#REF!</definedName>
    <definedName name="ww_10">#REF!</definedName>
    <definedName name="ww_10_16">#REF!</definedName>
    <definedName name="ww_10_17">#REF!</definedName>
    <definedName name="ww_10_9">#REF!</definedName>
    <definedName name="ww_11">#REF!</definedName>
    <definedName name="ww_11_16">#REF!</definedName>
    <definedName name="ww_11_17">#REF!</definedName>
    <definedName name="ww_11_9">#REF!</definedName>
    <definedName name="ww_12">#REF!</definedName>
    <definedName name="ww_12_16">#REF!</definedName>
    <definedName name="ww_12_17">#REF!</definedName>
    <definedName name="ww_12_9">#REF!</definedName>
    <definedName name="ww_13">#REF!</definedName>
    <definedName name="ww_13_16">#REF!</definedName>
    <definedName name="ww_13_17">#REF!</definedName>
    <definedName name="ww_13_9">#REF!</definedName>
    <definedName name="ww_14">#REF!</definedName>
    <definedName name="ww_14_16">#REF!</definedName>
    <definedName name="ww_14_17">#REF!</definedName>
    <definedName name="ww_14_9">#REF!</definedName>
    <definedName name="ww_15">#REF!</definedName>
    <definedName name="ww_15_16">#REF!</definedName>
    <definedName name="ww_15_17">#REF!</definedName>
    <definedName name="ww_15_9">#REF!</definedName>
    <definedName name="ww_16">#REF!</definedName>
    <definedName name="ww_17">#REF!</definedName>
    <definedName name="ww_6">#REF!</definedName>
    <definedName name="ww_6_9">#REF!</definedName>
    <definedName name="ww_7">#REF!</definedName>
    <definedName name="ww_7_16">#REF!</definedName>
    <definedName name="ww_7_17">#REF!</definedName>
    <definedName name="ww_7_9">#REF!</definedName>
    <definedName name="ww_8">#REF!</definedName>
    <definedName name="ww_8_16">#REF!</definedName>
    <definedName name="ww_8_17">#REF!</definedName>
    <definedName name="ww_8_9">#REF!</definedName>
    <definedName name="ww_9">#REF!</definedName>
    <definedName name="ww_9_1">#REF!</definedName>
    <definedName name="ww_9_16">#REF!</definedName>
    <definedName name="ww_9_17">#REF!</definedName>
    <definedName name="ww_9_9">#REF!</definedName>
    <definedName name="wwbm">#REF!</definedName>
    <definedName name="wwc">#REF!</definedName>
    <definedName name="wwe">#REF!</definedName>
    <definedName name="wwmm">#REF!</definedName>
    <definedName name="www">#REF!</definedName>
    <definedName name="wwww">!#REF!</definedName>
    <definedName name="X">!#REF!</definedName>
    <definedName name="X980210_payment_printing_List">#REF!</definedName>
    <definedName name="Xa">#REF!</definedName>
    <definedName name="xb">#REF!</definedName>
    <definedName name="xc">#REF!</definedName>
    <definedName name="XCSCc">#REF!</definedName>
    <definedName name="xcshss">#N/A</definedName>
    <definedName name="Xd">#REF!</definedName>
    <definedName name="xdf">#REF!</definedName>
    <definedName name="xf">#REF!</definedName>
    <definedName name="xgdep">!#REF!</definedName>
    <definedName name="xgdep_17">!#REF!</definedName>
    <definedName name="xglen">!#REF!</definedName>
    <definedName name="xglen_17">!#REF!</definedName>
    <definedName name="xgwd">!#REF!</definedName>
    <definedName name="xgwd_17">!#REF!</definedName>
    <definedName name="xi">!#REF!</definedName>
    <definedName name="xj">#REF!</definedName>
    <definedName name="xk">#REF!</definedName>
    <definedName name="Xl">!#REF!</definedName>
    <definedName name="Xl___0">!#REF!</definedName>
    <definedName name="Xl___13">!#REF!</definedName>
    <definedName name="xpier">#REF!</definedName>
    <definedName name="xpier1a">#REF!</definedName>
    <definedName name="xr">#REF!</definedName>
    <definedName name="xs">#REF!</definedName>
    <definedName name="xsa">!#REF!</definedName>
    <definedName name="xsa_17">!#REF!</definedName>
    <definedName name="xsaa" localSheetId="2">City&amp;" "&amp;State</definedName>
    <definedName name="xsaa" localSheetId="1">City&amp;" "&amp;State</definedName>
    <definedName name="xsaa" localSheetId="9">City&amp;" "&amp;State</definedName>
    <definedName name="xsaa">City&amp;" "&amp;State</definedName>
    <definedName name="xsaasxasxqsaxx">#N/A</definedName>
    <definedName name="xss" localSheetId="2">City&amp;" "&amp;State</definedName>
    <definedName name="xss" localSheetId="1">City&amp;" "&amp;State</definedName>
    <definedName name="xss" localSheetId="9">City&amp;" "&amp;State</definedName>
    <definedName name="xss">City&amp;" "&amp;State</definedName>
    <definedName name="xtot">#REF!</definedName>
    <definedName name="xu">!#REF!</definedName>
    <definedName name="xulimit">!#REF!</definedName>
    <definedName name="XX" localSheetId="2" hidden="1">{"View1",#N/A,FALSE,"Sheet1";"View2",#N/A,FALSE,"Sheet1";"View3",#N/A,FALSE,"Sheet1";"View4",#N/A,FALSE,"Sheet1"}</definedName>
    <definedName name="XX" localSheetId="1" hidden="1">{"View1",#N/A,FALSE,"Sheet1";"View2",#N/A,FALSE,"Sheet1";"View3",#N/A,FALSE,"Sheet1";"View4",#N/A,FALSE,"Sheet1"}</definedName>
    <definedName name="XX" localSheetId="9" hidden="1">{"View1",#N/A,FALSE,"Sheet1";"View2",#N/A,FALSE,"Sheet1";"View3",#N/A,FALSE,"Sheet1";"View4",#N/A,FALSE,"Sheet1"}</definedName>
    <definedName name="XX" hidden="1">{"View1",#N/A,FALSE,"Sheet1";"View2",#N/A,FALSE,"Sheet1";"View3",#N/A,FALSE,"Sheet1";"View4",#N/A,FALSE,"Sheet1"}</definedName>
    <definedName name="xxx">!#REF!</definedName>
    <definedName name="xxx_17">!#REF!</definedName>
    <definedName name="xxxx">!#REF!</definedName>
    <definedName name="xxxx_1">"#REF!"</definedName>
    <definedName name="xxxx_11">#REF!</definedName>
    <definedName name="xxxx_11_16">#REF!</definedName>
    <definedName name="xxxx_11_17">#REF!</definedName>
    <definedName name="xxxx_11_9">#REF!</definedName>
    <definedName name="xxxx_12">"$#REF!.#REF!#REF!"</definedName>
    <definedName name="xxxx_12_16">#REF!</definedName>
    <definedName name="xxxx_12_17">#REF!</definedName>
    <definedName name="xxxx_12_9">#REF!</definedName>
    <definedName name="xxxx_13">#REF!</definedName>
    <definedName name="xxxx_13_16">#REF!</definedName>
    <definedName name="xxxx_13_17">#REF!</definedName>
    <definedName name="xxxx_13_9">#REF!</definedName>
    <definedName name="xxxx_14">#REF!</definedName>
    <definedName name="xxxx_14_16">#REF!</definedName>
    <definedName name="xxxx_14_17">#REF!</definedName>
    <definedName name="xxxx_14_9">#REF!</definedName>
    <definedName name="xxxx_15">#REF!</definedName>
    <definedName name="xxxx_15_1">#REF!</definedName>
    <definedName name="xxxx_15_1_9">#REF!</definedName>
    <definedName name="xxxx_15_9">#REF!</definedName>
    <definedName name="xxxx_16">#REF!</definedName>
    <definedName name="xxxx_17">#REF!</definedName>
    <definedName name="xxxx_7">"#REF!"</definedName>
    <definedName name="xxxx_7_16">#REF!</definedName>
    <definedName name="xxxx_7_17">#REF!</definedName>
    <definedName name="xxxx_7_9">#REF!</definedName>
    <definedName name="xxxx_8">"#REF!"</definedName>
    <definedName name="xxxx_9">#REF!</definedName>
    <definedName name="xxxx_9_1">#REF!</definedName>
    <definedName name="xxxx_9_16">#REF!</definedName>
    <definedName name="xxxx_9_17">#REF!</definedName>
    <definedName name="xxxx_9_9">#REF!</definedName>
    <definedName name="xxxxx">!#REF!</definedName>
    <definedName name="xyz">!#REF!</definedName>
    <definedName name="y">!#REF!</definedName>
    <definedName name="y_17">!#REF!</definedName>
    <definedName name="ya">#REF!</definedName>
    <definedName name="ya5y">#REF!</definedName>
    <definedName name="yb">#REF!</definedName>
    <definedName name="ybot">#REF!</definedName>
    <definedName name="yc">#REF!</definedName>
    <definedName name="yd">#REF!</definedName>
    <definedName name="year_17" localSheetId="1">[21]Summary!$G$48:$G$50</definedName>
    <definedName name="year_17">#REF!</definedName>
    <definedName name="year_3" localSheetId="1">[22]Summary!$G$148:$G$150</definedName>
    <definedName name="year_3">#REF!</definedName>
    <definedName name="YEARLOCAL">!#REF!</definedName>
    <definedName name="yf">#REF!</definedName>
    <definedName name="YFC">#REF!</definedName>
    <definedName name="yg">#REF!</definedName>
    <definedName name="yh">#REF!</definedName>
    <definedName name="YHYUS">!#REF!</definedName>
    <definedName name="yo">#REF!</definedName>
    <definedName name="ypier">#REF!</definedName>
    <definedName name="ypier1a">#REF!</definedName>
    <definedName name="YR">!#REF!</definedName>
    <definedName name="YR_17">!#REF!</definedName>
    <definedName name="yt">#REF!</definedName>
    <definedName name="ytot">#REF!</definedName>
    <definedName name="ytruy">#REF!</definedName>
    <definedName name="yui">!#REF!</definedName>
    <definedName name="yui_17">!#REF!</definedName>
    <definedName name="yy">!#REF!</definedName>
    <definedName name="yyt">#REF!</definedName>
    <definedName name="yyuu">#REF!</definedName>
    <definedName name="yyyu">#REF!</definedName>
    <definedName name="yyyyyyyyy">!#REF!</definedName>
    <definedName name="Z">!#REF!</definedName>
    <definedName name="Z.">#REF!</definedName>
    <definedName name="Z_05A4E5F8_705A_4AB6_AE3F_0CF31C0071DD_.wvu.Rows" localSheetId="1">('[25]PEP-SUMMARY'!$A$2:$IV$2,'[25]PEP-SUMMARY'!$A$4:$IV$4)</definedName>
    <definedName name="Z_05A4E5F8_705A_4AB6_AE3F_0CF31C0071DD_.wvu.Rows">(#REF!,#REF!)</definedName>
    <definedName name="Z_EF05A412_CC85_404D_9F53_44C219939697_.wvu.Rows" localSheetId="1">('[64]PEP-SUMMARY'!$A$2:$IV$2,'[64]PEP-SUMMARY'!$A$4:$IV$4)</definedName>
    <definedName name="Z_EF05A412_CC85_404D_9F53_44C219939697_.wvu.Rows">(#REF!,#REF!)</definedName>
    <definedName name="ZCANNEXURES">!#REF!</definedName>
    <definedName name="zcnhm">#REF!</definedName>
    <definedName name="ZCREPORT">!#REF!</definedName>
    <definedName name="zcvnsfgf">#REF!</definedName>
    <definedName name="Zero">!#REF!</definedName>
    <definedName name="Zero_1">"#REF!"</definedName>
    <definedName name="Zero_12">"$#REF!.#REF!#REF!"</definedName>
    <definedName name="Zero_14">#REF!</definedName>
    <definedName name="Zero_15">#REF!</definedName>
    <definedName name="Zero_16">#REF!</definedName>
    <definedName name="Zero_17">#REF!</definedName>
    <definedName name="Zero_7">"#REF!"</definedName>
    <definedName name="Zero_8">"#REF!"</definedName>
    <definedName name="zfgha">!#REF!</definedName>
    <definedName name="Zip">!#REF!</definedName>
    <definedName name="Zip1" localSheetId="2" hidden="1">{#N/A,#N/A,TRUE,"Front";#N/A,#N/A,TRUE,"Simple Letter";#N/A,#N/A,TRUE,"Inside";#N/A,#N/A,TRUE,"Contents";#N/A,#N/A,TRUE,"Basis";#N/A,#N/A,TRUE,"Inclusions";#N/A,#N/A,TRUE,"Exclusions";#N/A,#N/A,TRUE,"Areas";#N/A,#N/A,TRUE,"Summary";#N/A,#N/A,TRUE,"Detail"}</definedName>
    <definedName name="Zip1" localSheetId="1" hidden="1">{#N/A,#N/A,TRUE,"Front";#N/A,#N/A,TRUE,"Simple Letter";#N/A,#N/A,TRUE,"Inside";#N/A,#N/A,TRUE,"Contents";#N/A,#N/A,TRUE,"Basis";#N/A,#N/A,TRUE,"Inclusions";#N/A,#N/A,TRUE,"Exclusions";#N/A,#N/A,TRUE,"Areas";#N/A,#N/A,TRUE,"Summary";#N/A,#N/A,TRUE,"Detail"}</definedName>
    <definedName name="Zip1" localSheetId="9" hidden="1">{#N/A,#N/A,TRUE,"Front";#N/A,#N/A,TRUE,"Simple Letter";#N/A,#N/A,TRUE,"Inside";#N/A,#N/A,TRUE,"Contents";#N/A,#N/A,TRUE,"Basis";#N/A,#N/A,TRUE,"Inclusions";#N/A,#N/A,TRUE,"Exclusions";#N/A,#N/A,TRUE,"Areas";#N/A,#N/A,TRUE,"Summary";#N/A,#N/A,TRUE,"Detail"}</definedName>
    <definedName name="Zip1" hidden="1">{#N/A,#N/A,TRUE,"Front";#N/A,#N/A,TRUE,"Simple Letter";#N/A,#N/A,TRUE,"Inside";#N/A,#N/A,TRUE,"Contents";#N/A,#N/A,TRUE,"Basis";#N/A,#N/A,TRUE,"Inclusions";#N/A,#N/A,TRUE,"Exclusions";#N/A,#N/A,TRUE,"Areas";#N/A,#N/A,TRUE,"Summary";#N/A,#N/A,TRUE,"Detail"}</definedName>
    <definedName name="zl">!#REF!</definedName>
    <definedName name="zl___0">!#REF!</definedName>
    <definedName name="zl___13">!#REF!</definedName>
    <definedName name="zlpu">!#REF!</definedName>
    <definedName name="zlpu___0">!#REF!</definedName>
    <definedName name="zlpu___13">!#REF!</definedName>
    <definedName name="ZONE_3" localSheetId="1">'[22]Scope Reconciliation'!$C$536:$C$543</definedName>
    <definedName name="ZONE_3">#REF!</definedName>
    <definedName name="Zoning_Scheme">#REF!</definedName>
    <definedName name="zrm">#N/A</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gsdfg" localSheetId="2">{"'Bill No. 7'!$A$1:$G$32"}</definedName>
    <definedName name="zxgsdfg" localSheetId="1">{"'Bill No. 7'!$A$1:$G$32"}</definedName>
    <definedName name="zxgsdfg" localSheetId="9">{"'Bill No. 7'!$A$1:$G$32"}</definedName>
    <definedName name="zxgsdfg">{"'Bill No. 7'!$A$1:$G$32"}</definedName>
    <definedName name="ZY">!#REF!</definedName>
    <definedName name="ZY___0">!#REF!</definedName>
    <definedName name="ZY___13">!#REF!</definedName>
    <definedName name="zz">#REF!</definedName>
    <definedName name="ZZXzcbv">!#REF!</definedName>
    <definedName name="ZZXzcbv_17">!#REF!</definedName>
    <definedName name="ZZXzcbv_7">!#REF!</definedName>
    <definedName name="ZZXzcbv_7_17">!#REF!</definedName>
    <definedName name="ZZXzcbv_8">!#REF!</definedName>
    <definedName name="ZZXzcbv_8_17">!#REF!</definedName>
    <definedName name="ZZXzcbv_9">!#REF!</definedName>
    <definedName name="ZZXzcbv_9_17">!#REF!</definedName>
    <definedName name="zzz">#REF!</definedName>
    <definedName name="zzzzz">!#REF!</definedName>
    <definedName name="γ_pcc">!#REF!</definedName>
    <definedName name="γ_rcc">!#REF!</definedName>
    <definedName name="γ_steel">!#REF!</definedName>
    <definedName name="γpsc">#REF!</definedName>
    <definedName name="θs">!#REF!</definedName>
    <definedName name="Φ_pier">!#REF!</definedName>
    <definedName name="Φ_pi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2" l="1"/>
  <c r="F84" i="11"/>
  <c r="E12" i="12"/>
  <c r="F30" i="11"/>
  <c r="F54" i="11"/>
  <c r="F52" i="11"/>
  <c r="E56" i="11"/>
  <c r="E55" i="11"/>
  <c r="E54" i="11"/>
  <c r="E53" i="11"/>
  <c r="E52" i="11" l="1"/>
  <c r="E51" i="11"/>
  <c r="A51" i="11"/>
  <c r="A52" i="11" s="1"/>
  <c r="A53" i="11" s="1"/>
  <c r="A54" i="11" s="1"/>
  <c r="A55" i="11" s="1"/>
  <c r="A56" i="11" s="1"/>
  <c r="A57" i="11" s="1"/>
  <c r="G40" i="2"/>
  <c r="G30" i="2"/>
  <c r="G29" i="2"/>
  <c r="K28" i="2"/>
  <c r="L28" i="2" s="1"/>
  <c r="M28" i="2" s="1"/>
  <c r="L29" i="2" s="1"/>
  <c r="D89" i="2"/>
  <c r="D91" i="2"/>
  <c r="D90" i="2"/>
  <c r="J80" i="2"/>
  <c r="H80" i="2"/>
  <c r="Y20" i="15"/>
  <c r="F15" i="15"/>
  <c r="F7" i="15"/>
  <c r="P11" i="15" s="1"/>
  <c r="P14" i="15" s="1"/>
  <c r="AB28" i="16"/>
  <c r="AA28" i="16"/>
  <c r="Z28" i="16"/>
  <c r="Y28" i="16"/>
  <c r="Y34" i="16" s="1"/>
  <c r="X28" i="16"/>
  <c r="V28" i="16"/>
  <c r="T28" i="16"/>
  <c r="F28" i="16"/>
  <c r="D23" i="16"/>
  <c r="AB22" i="16"/>
  <c r="AA22" i="16"/>
  <c r="Z22" i="16"/>
  <c r="Y22" i="16"/>
  <c r="V22" i="16"/>
  <c r="T22" i="16"/>
  <c r="P22" i="16"/>
  <c r="P25" i="16" s="1"/>
  <c r="D19" i="16"/>
  <c r="J19" i="16" s="1"/>
  <c r="Q16" i="16" s="1"/>
  <c r="R16" i="16" s="1"/>
  <c r="AB16" i="16"/>
  <c r="AB34" i="16" s="1"/>
  <c r="AA16" i="16"/>
  <c r="AA34" i="16" s="1"/>
  <c r="Z16" i="16"/>
  <c r="Z34" i="16" s="1"/>
  <c r="Y16" i="16"/>
  <c r="V16" i="16"/>
  <c r="V34" i="16" s="1"/>
  <c r="T16" i="16"/>
  <c r="X16" i="16" s="1"/>
  <c r="P16" i="16"/>
  <c r="P19" i="16" s="1"/>
  <c r="S16" i="16" s="1"/>
  <c r="F16" i="16"/>
  <c r="P28" i="16" s="1"/>
  <c r="P31" i="16" s="1"/>
  <c r="AE11" i="16"/>
  <c r="AF6" i="16" s="1"/>
  <c r="AI8" i="16"/>
  <c r="AF8" i="16"/>
  <c r="AI7" i="16"/>
  <c r="AE6" i="16"/>
  <c r="Z17" i="15"/>
  <c r="W17" i="15"/>
  <c r="J12" i="15"/>
  <c r="Q11" i="15" s="1"/>
  <c r="R11" i="15" s="1"/>
  <c r="AB11" i="15"/>
  <c r="AA11" i="15"/>
  <c r="Z11" i="15"/>
  <c r="Y11" i="15"/>
  <c r="X11" i="15"/>
  <c r="T11" i="15"/>
  <c r="AB5" i="15"/>
  <c r="AA5" i="15"/>
  <c r="Z5" i="15"/>
  <c r="Y5" i="15"/>
  <c r="X5" i="15"/>
  <c r="T5" i="15"/>
  <c r="Q5" i="15"/>
  <c r="R5" i="15" s="1"/>
  <c r="P5" i="15"/>
  <c r="P8" i="15" s="1"/>
  <c r="H66" i="2"/>
  <c r="H64" i="2"/>
  <c r="H63" i="2"/>
  <c r="H65" i="2" s="1"/>
  <c r="H60" i="2"/>
  <c r="H59" i="2"/>
  <c r="H56" i="2"/>
  <c r="H55" i="2"/>
  <c r="H57" i="2" s="1"/>
  <c r="H53" i="2"/>
  <c r="H61" i="2"/>
  <c r="H67" i="2"/>
  <c r="A68" i="2"/>
  <c r="A67" i="2"/>
  <c r="F53" i="2"/>
  <c r="G53" i="2"/>
  <c r="F55" i="2"/>
  <c r="G55" i="2"/>
  <c r="F56" i="2"/>
  <c r="G56" i="2"/>
  <c r="F59" i="2"/>
  <c r="G59" i="2"/>
  <c r="F60" i="2"/>
  <c r="G60" i="2"/>
  <c r="F63" i="2"/>
  <c r="G63" i="2"/>
  <c r="F64" i="2"/>
  <c r="G64" i="2"/>
  <c r="F66" i="2"/>
  <c r="G66" i="2"/>
  <c r="E53" i="2"/>
  <c r="E55" i="2"/>
  <c r="E56" i="2"/>
  <c r="E59" i="2"/>
  <c r="E60" i="2"/>
  <c r="E63" i="2"/>
  <c r="E64" i="2"/>
  <c r="E66" i="2"/>
  <c r="D53" i="2"/>
  <c r="D55" i="2"/>
  <c r="D56" i="2"/>
  <c r="D59" i="2"/>
  <c r="D60" i="2"/>
  <c r="D63" i="2"/>
  <c r="D64" i="2"/>
  <c r="D66" i="2"/>
  <c r="C53" i="2"/>
  <c r="C55" i="2"/>
  <c r="C56" i="2"/>
  <c r="C57" i="2"/>
  <c r="C59" i="2"/>
  <c r="C60" i="2"/>
  <c r="C61" i="2"/>
  <c r="C63" i="2"/>
  <c r="C64" i="2"/>
  <c r="C65" i="2"/>
  <c r="C66" i="2"/>
  <c r="B54" i="2"/>
  <c r="B55" i="2"/>
  <c r="B56" i="2"/>
  <c r="B57" i="2"/>
  <c r="B58" i="2"/>
  <c r="B59" i="2"/>
  <c r="B60" i="2"/>
  <c r="B61" i="2"/>
  <c r="B62" i="2"/>
  <c r="B63" i="2"/>
  <c r="B64" i="2"/>
  <c r="B65" i="2"/>
  <c r="B66" i="2"/>
  <c r="B53" i="2"/>
  <c r="AB17" i="15" l="1"/>
  <c r="AA17" i="15"/>
  <c r="S11" i="15"/>
  <c r="X17" i="15"/>
  <c r="Y17" i="15"/>
  <c r="S5" i="15"/>
  <c r="U5" i="15" s="1"/>
  <c r="U11" i="15"/>
  <c r="V5" i="15"/>
  <c r="J23" i="16"/>
  <c r="Q22" i="16" s="1"/>
  <c r="R22" i="16" s="1"/>
  <c r="S22" i="16" s="1"/>
  <c r="V11" i="15"/>
  <c r="AG5" i="16"/>
  <c r="AG12" i="16"/>
  <c r="U16" i="16"/>
  <c r="D29" i="16"/>
  <c r="AH12" i="16"/>
  <c r="F26" i="16"/>
  <c r="F15" i="14"/>
  <c r="Q11" i="14" s="1"/>
  <c r="R11" i="14" s="1"/>
  <c r="R5" i="14"/>
  <c r="P5" i="14"/>
  <c r="F7" i="14"/>
  <c r="P11" i="14"/>
  <c r="P14" i="14" s="1"/>
  <c r="W17" i="14"/>
  <c r="AB11" i="14"/>
  <c r="AA11" i="14"/>
  <c r="Z11" i="14"/>
  <c r="Y11" i="14"/>
  <c r="V11" i="14"/>
  <c r="T11" i="14"/>
  <c r="I8" i="14"/>
  <c r="E8" i="14"/>
  <c r="AB5" i="14"/>
  <c r="AA5" i="14"/>
  <c r="AA17" i="14" s="1"/>
  <c r="Z5" i="14"/>
  <c r="Y5" i="14"/>
  <c r="V5" i="14"/>
  <c r="T5" i="14"/>
  <c r="P8" i="14"/>
  <c r="H15" i="13"/>
  <c r="F15" i="13"/>
  <c r="E15" i="13"/>
  <c r="H14" i="13"/>
  <c r="H13" i="13"/>
  <c r="G13" i="13"/>
  <c r="E13" i="13"/>
  <c r="A13" i="13"/>
  <c r="H12" i="13"/>
  <c r="G12" i="13"/>
  <c r="F12" i="13"/>
  <c r="D12" i="13"/>
  <c r="A12" i="13"/>
  <c r="H10" i="13"/>
  <c r="H6" i="13"/>
  <c r="H9" i="13"/>
  <c r="G9" i="13"/>
  <c r="E9" i="13"/>
  <c r="O39" i="13"/>
  <c r="O38" i="13"/>
  <c r="O37" i="13"/>
  <c r="Q37" i="13"/>
  <c r="R37" i="13" s="1"/>
  <c r="S37" i="13" s="1"/>
  <c r="Q36" i="13"/>
  <c r="A9" i="13"/>
  <c r="H8" i="13"/>
  <c r="A8" i="13"/>
  <c r="A7" i="13"/>
  <c r="H5" i="13"/>
  <c r="E5" i="13"/>
  <c r="R16" i="13"/>
  <c r="R8" i="13"/>
  <c r="Q4" i="13"/>
  <c r="Q8" i="13"/>
  <c r="G5" i="13"/>
  <c r="A5" i="13"/>
  <c r="H4" i="13"/>
  <c r="G4" i="13"/>
  <c r="F4" i="13"/>
  <c r="E4" i="13"/>
  <c r="A4" i="13"/>
  <c r="A3" i="13"/>
  <c r="H2" i="13"/>
  <c r="F2" i="13"/>
  <c r="U22" i="16" l="1"/>
  <c r="X22" i="16"/>
  <c r="X34" i="16" s="1"/>
  <c r="AI9" i="16"/>
  <c r="V17" i="15"/>
  <c r="V18" i="15" s="1"/>
  <c r="J29" i="16"/>
  <c r="Q28" i="16"/>
  <c r="R28" i="16" s="1"/>
  <c r="S28" i="16" s="1"/>
  <c r="Z17" i="14"/>
  <c r="Y17" i="14"/>
  <c r="AB17" i="14"/>
  <c r="Q5" i="14"/>
  <c r="S5" i="14" s="1"/>
  <c r="X5" i="14" s="1"/>
  <c r="V17" i="14"/>
  <c r="S11" i="14"/>
  <c r="X11" i="14" s="1"/>
  <c r="W28" i="16" l="1"/>
  <c r="W34" i="16" s="1"/>
  <c r="V35" i="16" s="1"/>
  <c r="Y36" i="16" s="1"/>
  <c r="U28" i="16"/>
  <c r="X17" i="14"/>
  <c r="V18" i="14" s="1"/>
  <c r="Y19" i="14" s="1"/>
  <c r="U5" i="14"/>
  <c r="U11" i="14"/>
  <c r="D80" i="11" l="1"/>
  <c r="D79" i="11"/>
  <c r="F64" i="11"/>
  <c r="F55" i="11"/>
  <c r="G85" i="2"/>
  <c r="G83" i="2"/>
  <c r="D37" i="2"/>
  <c r="A4" i="12" l="1"/>
  <c r="A5" i="12" s="1"/>
  <c r="A6" i="12" s="1"/>
  <c r="A7" i="12" s="1"/>
  <c r="A8" i="12" s="1"/>
  <c r="A9" i="12" s="1"/>
  <c r="A10" i="12" s="1"/>
  <c r="A11" i="12" s="1"/>
  <c r="E63" i="11"/>
  <c r="K63" i="11" s="1"/>
  <c r="E62" i="11"/>
  <c r="K62" i="11" s="1"/>
  <c r="A61" i="11"/>
  <c r="A62" i="11" s="1"/>
  <c r="F30" i="2"/>
  <c r="H30" i="2" s="1"/>
  <c r="E34" i="11" s="1"/>
  <c r="K34" i="11" s="1"/>
  <c r="A78" i="11"/>
  <c r="A79" i="11" s="1"/>
  <c r="A80" i="11" s="1"/>
  <c r="A81" i="11" s="1"/>
  <c r="A72" i="11"/>
  <c r="A73" i="11" s="1"/>
  <c r="A74" i="11" s="1"/>
  <c r="A75" i="11" s="1"/>
  <c r="A67" i="11"/>
  <c r="A68" i="11" s="1"/>
  <c r="A69" i="11" s="1"/>
  <c r="A28" i="11"/>
  <c r="A29" i="11" s="1"/>
  <c r="A30" i="11" s="1"/>
  <c r="A31" i="11" s="1"/>
  <c r="A32" i="11" s="1"/>
  <c r="A33" i="11" s="1"/>
  <c r="A34" i="11" s="1"/>
  <c r="A35" i="11" s="1"/>
  <c r="A16" i="11"/>
  <c r="A17" i="11" s="1"/>
  <c r="A18" i="11" s="1"/>
  <c r="A19" i="11" s="1"/>
  <c r="A20" i="11" s="1"/>
  <c r="A21" i="11" s="1"/>
  <c r="A22" i="11" s="1"/>
  <c r="A23" i="11" s="1"/>
  <c r="A24" i="11" s="1"/>
  <c r="A25" i="11" s="1"/>
  <c r="A6" i="11"/>
  <c r="A7" i="11" s="1"/>
  <c r="A8" i="11" s="1"/>
  <c r="A9" i="11" s="1"/>
  <c r="A10" i="11" s="1"/>
  <c r="A11" i="11" s="1"/>
  <c r="A12" i="11" s="1"/>
  <c r="A13" i="11" s="1"/>
  <c r="G92" i="2"/>
  <c r="H92" i="2" s="1"/>
  <c r="E81" i="11" s="1"/>
  <c r="H91" i="2"/>
  <c r="E80" i="11" s="1"/>
  <c r="H90" i="2"/>
  <c r="E79" i="11" s="1"/>
  <c r="H89" i="2"/>
  <c r="E78" i="11" s="1"/>
  <c r="K78" i="11" s="1"/>
  <c r="A89" i="2"/>
  <c r="A90" i="2" s="1"/>
  <c r="A91" i="2" s="1"/>
  <c r="A92" i="2" s="1"/>
  <c r="H86" i="2"/>
  <c r="E74" i="11" s="1"/>
  <c r="K74" i="11" s="1"/>
  <c r="F85" i="2"/>
  <c r="H85" i="2" s="1"/>
  <c r="E75" i="11" s="1"/>
  <c r="K75" i="11" s="1"/>
  <c r="H84" i="2"/>
  <c r="E73" i="11" s="1"/>
  <c r="F83" i="2"/>
  <c r="H83" i="2" s="1"/>
  <c r="E72" i="11" s="1"/>
  <c r="K72" i="11" s="1"/>
  <c r="A83" i="2"/>
  <c r="A84" i="2" s="1"/>
  <c r="A85" i="2" s="1"/>
  <c r="A86" i="2" s="1"/>
  <c r="F79" i="2"/>
  <c r="E79" i="2"/>
  <c r="F78" i="2"/>
  <c r="H78" i="2" s="1"/>
  <c r="E67" i="11" s="1"/>
  <c r="K67" i="11" s="1"/>
  <c r="K61" i="1"/>
  <c r="A78" i="2"/>
  <c r="A79" i="2" s="1"/>
  <c r="A80" i="2" s="1"/>
  <c r="F80" i="11" l="1"/>
  <c r="K80" i="11"/>
  <c r="K81" i="11"/>
  <c r="F73" i="11"/>
  <c r="K73" i="11"/>
  <c r="F79" i="11"/>
  <c r="K79" i="11"/>
  <c r="H79" i="2"/>
  <c r="A36" i="11"/>
  <c r="A37" i="11" s="1"/>
  <c r="A41" i="11" s="1"/>
  <c r="A42" i="11" s="1"/>
  <c r="A43" i="11" s="1"/>
  <c r="A44" i="11" s="1"/>
  <c r="A45" i="11" s="1"/>
  <c r="A46" i="11" s="1"/>
  <c r="A47" i="11" s="1"/>
  <c r="A48" i="11" s="1"/>
  <c r="A49" i="11" s="1"/>
  <c r="A50" i="11" s="1"/>
  <c r="D68" i="2"/>
  <c r="E72" i="2"/>
  <c r="H72" i="2" s="1"/>
  <c r="E60" i="11" s="1"/>
  <c r="K60" i="11" s="1"/>
  <c r="E71" i="2"/>
  <c r="H71" i="2" s="1"/>
  <c r="E61" i="11" s="1"/>
  <c r="K61" i="11" s="1"/>
  <c r="H68" i="2" l="1"/>
  <c r="E57" i="11" s="1"/>
  <c r="E69" i="11"/>
  <c r="K69" i="11" s="1"/>
  <c r="E68" i="11"/>
  <c r="K68" i="11" s="1"/>
  <c r="A63" i="11"/>
  <c r="A64" i="11" s="1"/>
  <c r="H52" i="2"/>
  <c r="E50" i="11" s="1"/>
  <c r="K50" i="11" s="1"/>
  <c r="A71" i="2"/>
  <c r="A72" i="2" s="1"/>
  <c r="A73" i="2" s="1"/>
  <c r="A74" i="2" s="1"/>
  <c r="A75" i="2" s="1"/>
  <c r="H51" i="2"/>
  <c r="E49" i="11" s="1"/>
  <c r="K49" i="11" s="1"/>
  <c r="H50" i="2"/>
  <c r="E48" i="11" s="1"/>
  <c r="K48" i="11" s="1"/>
  <c r="H49" i="2"/>
  <c r="E47" i="11" s="1"/>
  <c r="K47" i="11" s="1"/>
  <c r="P94" i="4"/>
  <c r="D93" i="4"/>
  <c r="Q91" i="4" s="1"/>
  <c r="R91" i="4" s="1"/>
  <c r="S91" i="4" s="1"/>
  <c r="AB91" i="4"/>
  <c r="AA91" i="4"/>
  <c r="Z91" i="4"/>
  <c r="Y91" i="4"/>
  <c r="X91" i="4"/>
  <c r="W91" i="4"/>
  <c r="T91" i="4"/>
  <c r="U91" i="4" s="1"/>
  <c r="AB85" i="4"/>
  <c r="AA85" i="4"/>
  <c r="Z85" i="4"/>
  <c r="Y85" i="4"/>
  <c r="X85" i="4"/>
  <c r="T85" i="4"/>
  <c r="P85" i="4"/>
  <c r="P88" i="4" s="1"/>
  <c r="J80" i="4"/>
  <c r="D80" i="4"/>
  <c r="AB79" i="4"/>
  <c r="AA79" i="4"/>
  <c r="Z79" i="4"/>
  <c r="Y79" i="4"/>
  <c r="X79" i="4"/>
  <c r="T79" i="4"/>
  <c r="J74" i="4"/>
  <c r="D74" i="4"/>
  <c r="AB73" i="4"/>
  <c r="AA73" i="4"/>
  <c r="Z73" i="4"/>
  <c r="Y73" i="4"/>
  <c r="X73" i="4"/>
  <c r="T73" i="4"/>
  <c r="AB67" i="4"/>
  <c r="AA67" i="4"/>
  <c r="Z67" i="4"/>
  <c r="Y67" i="4"/>
  <c r="X67" i="4"/>
  <c r="T67" i="4"/>
  <c r="AB61" i="4"/>
  <c r="AA61" i="4"/>
  <c r="Z61" i="4"/>
  <c r="Y61" i="4"/>
  <c r="X61" i="4"/>
  <c r="T61" i="4"/>
  <c r="I57" i="4"/>
  <c r="AB55" i="4"/>
  <c r="AA55" i="4"/>
  <c r="Z55" i="4"/>
  <c r="Y55" i="4"/>
  <c r="X55" i="4"/>
  <c r="V55" i="4"/>
  <c r="T55" i="4"/>
  <c r="F55" i="4"/>
  <c r="G60" i="4" s="1"/>
  <c r="D51" i="4"/>
  <c r="AB49" i="4"/>
  <c r="AA49" i="4"/>
  <c r="Z49" i="4"/>
  <c r="Y49" i="4"/>
  <c r="W49" i="4"/>
  <c r="V49" i="4"/>
  <c r="T49" i="4"/>
  <c r="G49" i="4"/>
  <c r="F46" i="4"/>
  <c r="AB43" i="4"/>
  <c r="AA43" i="4"/>
  <c r="Z43" i="4"/>
  <c r="Y43" i="4"/>
  <c r="W43" i="4"/>
  <c r="V43" i="4"/>
  <c r="T43" i="4"/>
  <c r="Q43" i="4"/>
  <c r="R43" i="4" s="1"/>
  <c r="J39" i="4"/>
  <c r="D39" i="4"/>
  <c r="AB37" i="4"/>
  <c r="AA37" i="4"/>
  <c r="Z37" i="4"/>
  <c r="Y37" i="4"/>
  <c r="X37" i="4"/>
  <c r="V37" i="4"/>
  <c r="T37" i="4"/>
  <c r="AE36" i="4"/>
  <c r="D32" i="4"/>
  <c r="J32" i="4" s="1"/>
  <c r="AB31" i="4"/>
  <c r="AA31" i="4"/>
  <c r="Z31" i="4"/>
  <c r="Y31" i="4"/>
  <c r="X31" i="4"/>
  <c r="V31" i="4"/>
  <c r="T31" i="4"/>
  <c r="AG28" i="4"/>
  <c r="AG29" i="4" s="1"/>
  <c r="F28" i="4"/>
  <c r="Q25" i="4" s="1"/>
  <c r="R25" i="4" s="1"/>
  <c r="AG26" i="4"/>
  <c r="AE26" i="4"/>
  <c r="AB25" i="4"/>
  <c r="AA25" i="4"/>
  <c r="Z25" i="4"/>
  <c r="Y25" i="4"/>
  <c r="W25" i="4"/>
  <c r="V25" i="4"/>
  <c r="T25" i="4"/>
  <c r="AG24" i="4"/>
  <c r="AG31" i="4" s="1"/>
  <c r="AF20" i="4"/>
  <c r="D20" i="4"/>
  <c r="J20" i="4" s="1"/>
  <c r="AF19" i="4"/>
  <c r="AB19" i="4"/>
  <c r="AA19" i="4"/>
  <c r="Z19" i="4"/>
  <c r="Y19" i="4"/>
  <c r="X19" i="4"/>
  <c r="V19" i="4"/>
  <c r="T19" i="4"/>
  <c r="AG18" i="4"/>
  <c r="AF18" i="4"/>
  <c r="AG17" i="4"/>
  <c r="AF16" i="4"/>
  <c r="AF17" i="4" s="1"/>
  <c r="J16" i="4"/>
  <c r="D16" i="4"/>
  <c r="AH14" i="4"/>
  <c r="AG13" i="4"/>
  <c r="AB13" i="4"/>
  <c r="AB97" i="4" s="1"/>
  <c r="AA13" i="4"/>
  <c r="AA97" i="4" s="1"/>
  <c r="Z13" i="4"/>
  <c r="Z97" i="4" s="1"/>
  <c r="Y13" i="4"/>
  <c r="Y97" i="4" s="1"/>
  <c r="X13" i="4"/>
  <c r="V13" i="4"/>
  <c r="T13" i="4"/>
  <c r="AG12" i="4"/>
  <c r="AE11" i="4"/>
  <c r="AF11" i="4" s="1"/>
  <c r="AG11" i="4" s="1"/>
  <c r="AD11" i="4"/>
  <c r="AE10" i="4"/>
  <c r="AE8" i="4"/>
  <c r="D64" i="4" s="1"/>
  <c r="AF5" i="4"/>
  <c r="AI4" i="4"/>
  <c r="AI5" i="4" s="1"/>
  <c r="AF3" i="4"/>
  <c r="AE3" i="4"/>
  <c r="H48" i="2"/>
  <c r="E46" i="11" s="1"/>
  <c r="K46" i="11" s="1"/>
  <c r="E47" i="2"/>
  <c r="H47" i="2" s="1"/>
  <c r="E45" i="11" s="1"/>
  <c r="K45" i="11" s="1"/>
  <c r="H46" i="2"/>
  <c r="H43" i="2"/>
  <c r="H44" i="2"/>
  <c r="E41" i="2"/>
  <c r="F40" i="2"/>
  <c r="H40" i="2" s="1"/>
  <c r="E40" i="11" s="1"/>
  <c r="K40" i="11" s="1"/>
  <c r="A40" i="2"/>
  <c r="A41" i="2" s="1"/>
  <c r="A42" i="2" s="1"/>
  <c r="A43" i="2" s="1"/>
  <c r="A44" i="2" s="1"/>
  <c r="H37" i="2"/>
  <c r="E37" i="11" s="1"/>
  <c r="K37" i="11" s="1"/>
  <c r="F36" i="2"/>
  <c r="D36" i="2"/>
  <c r="H35" i="2"/>
  <c r="E35" i="11" s="1"/>
  <c r="K35" i="11" s="1"/>
  <c r="H34" i="2"/>
  <c r="E30" i="11" s="1"/>
  <c r="K30" i="11" s="1"/>
  <c r="F33" i="2"/>
  <c r="H33" i="2" s="1"/>
  <c r="E31" i="11" s="1"/>
  <c r="K31" i="11" s="1"/>
  <c r="F32" i="2"/>
  <c r="H32" i="2" s="1"/>
  <c r="E32" i="11" s="1"/>
  <c r="K32" i="11" s="1"/>
  <c r="F31" i="2"/>
  <c r="H31" i="2" s="1"/>
  <c r="E33" i="11" s="1"/>
  <c r="K33" i="11" s="1"/>
  <c r="H29" i="2"/>
  <c r="E29" i="11" s="1"/>
  <c r="K29" i="11" s="1"/>
  <c r="G28" i="2"/>
  <c r="F28" i="2"/>
  <c r="A28" i="2"/>
  <c r="A29" i="2" s="1"/>
  <c r="E25" i="2"/>
  <c r="H25" i="2" s="1"/>
  <c r="E25" i="11" s="1"/>
  <c r="K25" i="11" s="1"/>
  <c r="H24" i="2"/>
  <c r="E24" i="11" s="1"/>
  <c r="K24" i="11" s="1"/>
  <c r="H23" i="2"/>
  <c r="E23" i="11" s="1"/>
  <c r="K23" i="11" s="1"/>
  <c r="H22" i="2"/>
  <c r="E22" i="11" s="1"/>
  <c r="K22" i="11" s="1"/>
  <c r="H20" i="2"/>
  <c r="E20" i="11" s="1"/>
  <c r="K20" i="11" s="1"/>
  <c r="E18" i="2"/>
  <c r="F17" i="2"/>
  <c r="H17" i="2" s="1"/>
  <c r="E17" i="11" s="1"/>
  <c r="K17" i="11" s="1"/>
  <c r="H16" i="2"/>
  <c r="E16" i="11" s="1"/>
  <c r="K16" i="11" s="1"/>
  <c r="A16" i="2"/>
  <c r="A17" i="2" s="1"/>
  <c r="A18" i="2" s="1"/>
  <c r="A19" i="2" s="1"/>
  <c r="A20" i="2" s="1"/>
  <c r="A21" i="2" s="1"/>
  <c r="A22" i="2" s="1"/>
  <c r="A23" i="2" s="1"/>
  <c r="A24" i="2" s="1"/>
  <c r="A25" i="2" s="1"/>
  <c r="H13" i="2"/>
  <c r="E13" i="11" s="1"/>
  <c r="K13" i="11" s="1"/>
  <c r="H12" i="2"/>
  <c r="E12" i="11" s="1"/>
  <c r="K12" i="11" s="1"/>
  <c r="H11" i="2"/>
  <c r="X55" i="3"/>
  <c r="D50" i="3"/>
  <c r="J50" i="3" s="1"/>
  <c r="AB49" i="3"/>
  <c r="AA49" i="3"/>
  <c r="Z49" i="3"/>
  <c r="Y49" i="3"/>
  <c r="X49" i="3"/>
  <c r="V49" i="3"/>
  <c r="T49" i="3"/>
  <c r="J44" i="3"/>
  <c r="D44" i="3"/>
  <c r="AB43" i="3"/>
  <c r="AA43" i="3"/>
  <c r="Z43" i="3"/>
  <c r="Y43" i="3"/>
  <c r="X43" i="3"/>
  <c r="T43" i="3"/>
  <c r="Q43" i="3"/>
  <c r="R43" i="3" s="1"/>
  <c r="F43" i="3"/>
  <c r="F49" i="3" s="1"/>
  <c r="Q49" i="3" s="1"/>
  <c r="R49" i="3" s="1"/>
  <c r="AB37" i="3"/>
  <c r="AA37" i="3"/>
  <c r="Z37" i="3"/>
  <c r="Y37" i="3"/>
  <c r="X37" i="3"/>
  <c r="V37" i="3"/>
  <c r="T37" i="3"/>
  <c r="G37" i="3"/>
  <c r="G42" i="3" s="1"/>
  <c r="D33" i="3"/>
  <c r="J33" i="3" s="1"/>
  <c r="AB31" i="3"/>
  <c r="AA31" i="3"/>
  <c r="Z31" i="3"/>
  <c r="Y31" i="3"/>
  <c r="X31" i="3"/>
  <c r="V31" i="3"/>
  <c r="T31" i="3"/>
  <c r="AE30" i="3"/>
  <c r="J26" i="3"/>
  <c r="D26" i="3"/>
  <c r="D39" i="3" s="1"/>
  <c r="AB25" i="3"/>
  <c r="AA25" i="3"/>
  <c r="Z25" i="3"/>
  <c r="Y25" i="3"/>
  <c r="X25" i="3"/>
  <c r="V25" i="3"/>
  <c r="T25" i="3"/>
  <c r="AG24" i="3"/>
  <c r="AG25" i="3" s="1"/>
  <c r="AF20" i="3"/>
  <c r="J20" i="3"/>
  <c r="D20" i="3"/>
  <c r="AF19" i="3"/>
  <c r="AB19" i="3"/>
  <c r="AB55" i="3" s="1"/>
  <c r="AA19" i="3"/>
  <c r="Z19" i="3"/>
  <c r="Y19" i="3"/>
  <c r="X19" i="3"/>
  <c r="T19" i="3"/>
  <c r="AG18" i="3"/>
  <c r="AF18" i="3"/>
  <c r="AG17" i="3"/>
  <c r="AF16" i="3"/>
  <c r="AF17" i="3" s="1"/>
  <c r="D16" i="3"/>
  <c r="J16" i="3" s="1"/>
  <c r="AH14" i="3"/>
  <c r="AG13" i="3"/>
  <c r="AB13" i="3"/>
  <c r="AA13" i="3"/>
  <c r="AA55" i="3" s="1"/>
  <c r="Z13" i="3"/>
  <c r="Z55" i="3" s="1"/>
  <c r="Y13" i="3"/>
  <c r="Y55" i="3" s="1"/>
  <c r="X13" i="3"/>
  <c r="T13" i="3"/>
  <c r="AG12" i="3"/>
  <c r="AE11" i="3"/>
  <c r="AF11" i="3" s="1"/>
  <c r="AG11" i="3" s="1"/>
  <c r="AE10" i="3"/>
  <c r="AD11" i="3" s="1"/>
  <c r="AH9" i="3"/>
  <c r="AG9" i="3"/>
  <c r="AE8" i="3"/>
  <c r="AF5" i="3"/>
  <c r="AI4" i="3"/>
  <c r="AI5" i="3" s="1"/>
  <c r="AF3" i="3"/>
  <c r="F13" i="3" s="1"/>
  <c r="AE3" i="3"/>
  <c r="AG2" i="3"/>
  <c r="AI6" i="3" s="1"/>
  <c r="H9" i="2"/>
  <c r="E9" i="11" s="1"/>
  <c r="K9" i="11" s="1"/>
  <c r="D8" i="2"/>
  <c r="F6" i="2"/>
  <c r="F7" i="2" s="1"/>
  <c r="H5" i="2"/>
  <c r="E5" i="11" s="1"/>
  <c r="K5" i="11" s="1"/>
  <c r="A5" i="2"/>
  <c r="A6" i="2" s="1"/>
  <c r="A7" i="2" s="1"/>
  <c r="A8" i="2" s="1"/>
  <c r="A9" i="2" s="1"/>
  <c r="A10" i="2" s="1"/>
  <c r="A11" i="2" s="1"/>
  <c r="A12" i="2" s="1"/>
  <c r="A13" i="2" s="1"/>
  <c r="F56" i="11" l="1"/>
  <c r="E11" i="11"/>
  <c r="K11" i="11" s="1"/>
  <c r="J11" i="2"/>
  <c r="F18" i="2"/>
  <c r="F19" i="2" s="1"/>
  <c r="A30" i="2"/>
  <c r="A31" i="2" s="1"/>
  <c r="A32" i="2" s="1"/>
  <c r="A33" i="2" s="1"/>
  <c r="A34" i="2" s="1"/>
  <c r="A35" i="2" s="1"/>
  <c r="A36" i="2" s="1"/>
  <c r="A37" i="2" s="1"/>
  <c r="K57" i="11"/>
  <c r="F57" i="11"/>
  <c r="F72" i="11"/>
  <c r="D78" i="11"/>
  <c r="F47" i="11"/>
  <c r="F69" i="11"/>
  <c r="F22" i="11"/>
  <c r="F50" i="11"/>
  <c r="F33" i="11"/>
  <c r="F45" i="11"/>
  <c r="E43" i="11"/>
  <c r="K43" i="11" s="1"/>
  <c r="H28" i="2"/>
  <c r="E28" i="11" s="1"/>
  <c r="K28" i="11" s="1"/>
  <c r="F41" i="2"/>
  <c r="F42" i="2" s="1"/>
  <c r="F45" i="2" s="1"/>
  <c r="H45" i="2" s="1"/>
  <c r="E44" i="11" s="1"/>
  <c r="K44" i="11" s="1"/>
  <c r="H18" i="2"/>
  <c r="E18" i="11" s="1"/>
  <c r="K18" i="11" s="1"/>
  <c r="H36" i="2"/>
  <c r="E36" i="11" s="1"/>
  <c r="D68" i="4"/>
  <c r="Q67" i="4" s="1"/>
  <c r="R67" i="4" s="1"/>
  <c r="Q61" i="4"/>
  <c r="R61" i="4" s="1"/>
  <c r="AD12" i="4"/>
  <c r="AH28" i="4"/>
  <c r="Q55" i="4"/>
  <c r="R55" i="4" s="1"/>
  <c r="D86" i="4"/>
  <c r="J86" i="4" s="1"/>
  <c r="V91" i="4"/>
  <c r="G54" i="4"/>
  <c r="Q49" i="4" s="1"/>
  <c r="R49" i="4" s="1"/>
  <c r="AG2" i="4"/>
  <c r="AG9" i="4"/>
  <c r="F13" i="4" s="1"/>
  <c r="AH9" i="4"/>
  <c r="A45" i="2"/>
  <c r="A46" i="2" s="1"/>
  <c r="A47" i="2" s="1"/>
  <c r="A48" i="2" s="1"/>
  <c r="A49" i="2" s="1"/>
  <c r="A50" i="2" s="1"/>
  <c r="A51" i="2" s="1"/>
  <c r="A52" i="2" s="1"/>
  <c r="A53" i="2" s="1"/>
  <c r="A54" i="2" s="1"/>
  <c r="H7" i="2"/>
  <c r="E7" i="11" s="1"/>
  <c r="K7" i="11" s="1"/>
  <c r="F8" i="2"/>
  <c r="F21" i="2"/>
  <c r="H21" i="2" s="1"/>
  <c r="E21" i="11" s="1"/>
  <c r="K21" i="11" s="1"/>
  <c r="H19" i="2"/>
  <c r="E19" i="11" s="1"/>
  <c r="K19" i="11" s="1"/>
  <c r="H6" i="2"/>
  <c r="E6" i="11" s="1"/>
  <c r="K6" i="11" s="1"/>
  <c r="P19" i="3"/>
  <c r="P22" i="3" s="1"/>
  <c r="P13" i="3"/>
  <c r="P16" i="3" s="1"/>
  <c r="P37" i="3"/>
  <c r="P40" i="3" s="1"/>
  <c r="P31" i="3"/>
  <c r="P34" i="3" s="1"/>
  <c r="P25" i="3"/>
  <c r="P28" i="3" s="1"/>
  <c r="P43" i="3"/>
  <c r="P46" i="3" s="1"/>
  <c r="S43" i="3" s="1"/>
  <c r="F23" i="3"/>
  <c r="Q19" i="3" s="1"/>
  <c r="R19" i="3" s="1"/>
  <c r="F31" i="3"/>
  <c r="Q31" i="3" s="1"/>
  <c r="R31" i="3" s="1"/>
  <c r="F29" i="3"/>
  <c r="Q25" i="3" s="1"/>
  <c r="R25" i="3" s="1"/>
  <c r="Q13" i="3"/>
  <c r="R13" i="3" s="1"/>
  <c r="P49" i="3"/>
  <c r="P52" i="3" s="1"/>
  <c r="S49" i="3" s="1"/>
  <c r="Q37" i="3"/>
  <c r="R37" i="3" s="1"/>
  <c r="AD12" i="3"/>
  <c r="F11" i="11" l="1"/>
  <c r="A55" i="2"/>
  <c r="A56" i="2" s="1"/>
  <c r="A58" i="2"/>
  <c r="F36" i="11"/>
  <c r="K36" i="11"/>
  <c r="F37" i="11"/>
  <c r="F67" i="11"/>
  <c r="F29" i="11"/>
  <c r="F17" i="11"/>
  <c r="F40" i="11"/>
  <c r="F6" i="11"/>
  <c r="F78" i="11"/>
  <c r="F5" i="11"/>
  <c r="F16" i="11"/>
  <c r="F34" i="11"/>
  <c r="F61" i="11"/>
  <c r="F81" i="11"/>
  <c r="F28" i="11"/>
  <c r="F23" i="11"/>
  <c r="F48" i="11"/>
  <c r="F12" i="11"/>
  <c r="H42" i="2"/>
  <c r="E42" i="11" s="1"/>
  <c r="K42" i="11" s="1"/>
  <c r="H41" i="2"/>
  <c r="E41" i="11" s="1"/>
  <c r="K41" i="11" s="1"/>
  <c r="F35" i="4"/>
  <c r="Q31" i="4" s="1"/>
  <c r="R31" i="4" s="1"/>
  <c r="F37" i="4"/>
  <c r="Q37" i="4" s="1"/>
  <c r="R37" i="4" s="1"/>
  <c r="F23" i="4"/>
  <c r="Q19" i="4" s="1"/>
  <c r="R19" i="4" s="1"/>
  <c r="P73" i="4"/>
  <c r="P76" i="4" s="1"/>
  <c r="Q13" i="4"/>
  <c r="R13" i="4" s="1"/>
  <c r="P79" i="4"/>
  <c r="P82" i="4" s="1"/>
  <c r="AI6" i="4"/>
  <c r="F10" i="2"/>
  <c r="H10" i="2" s="1"/>
  <c r="E10" i="11" s="1"/>
  <c r="K10" i="11" s="1"/>
  <c r="H8" i="2"/>
  <c r="W49" i="3"/>
  <c r="U49" i="3"/>
  <c r="S31" i="3"/>
  <c r="S37" i="3"/>
  <c r="S13" i="3"/>
  <c r="S25" i="3"/>
  <c r="V43" i="3"/>
  <c r="U43" i="3"/>
  <c r="S19" i="3"/>
  <c r="A62" i="2" l="1"/>
  <c r="A59" i="2"/>
  <c r="A60" i="2" s="1"/>
  <c r="E8" i="11"/>
  <c r="K8" i="11" s="1"/>
  <c r="J10" i="2"/>
  <c r="J12" i="2" s="1"/>
  <c r="F82" i="11"/>
  <c r="F35" i="11"/>
  <c r="F49" i="11"/>
  <c r="F24" i="11"/>
  <c r="F13" i="11"/>
  <c r="F73" i="4"/>
  <c r="P13" i="4"/>
  <c r="P16" i="4" s="1"/>
  <c r="S13" i="4" s="1"/>
  <c r="P43" i="4"/>
  <c r="P46" i="4" s="1"/>
  <c r="S43" i="4" s="1"/>
  <c r="P31" i="4"/>
  <c r="P34" i="4" s="1"/>
  <c r="S31" i="4" s="1"/>
  <c r="P19" i="4"/>
  <c r="P22" i="4" s="1"/>
  <c r="S19" i="4" s="1"/>
  <c r="P61" i="4"/>
  <c r="P64" i="4" s="1"/>
  <c r="S61" i="4" s="1"/>
  <c r="P67" i="4"/>
  <c r="P70" i="4" s="1"/>
  <c r="S67" i="4" s="1"/>
  <c r="P37" i="4"/>
  <c r="P40" i="4" s="1"/>
  <c r="S37" i="4" s="1"/>
  <c r="P25" i="4"/>
  <c r="P28" i="4" s="1"/>
  <c r="S25" i="4" s="1"/>
  <c r="P55" i="4"/>
  <c r="P58" i="4" s="1"/>
  <c r="S55" i="4" s="1"/>
  <c r="P49" i="4"/>
  <c r="P52" i="4" s="1"/>
  <c r="S49" i="4" s="1"/>
  <c r="U25" i="3"/>
  <c r="W25" i="3"/>
  <c r="V13" i="3"/>
  <c r="V55" i="3" s="1"/>
  <c r="U13" i="3"/>
  <c r="W37" i="3"/>
  <c r="U37" i="3"/>
  <c r="U31" i="3"/>
  <c r="W31" i="3"/>
  <c r="U19" i="3"/>
  <c r="V19" i="3"/>
  <c r="A66" i="2" l="1"/>
  <c r="A63" i="2"/>
  <c r="A64" i="2" s="1"/>
  <c r="F60" i="11"/>
  <c r="F32" i="11"/>
  <c r="F46" i="11"/>
  <c r="V61" i="4"/>
  <c r="U61" i="4"/>
  <c r="U19" i="4"/>
  <c r="W19" i="4"/>
  <c r="W31" i="4"/>
  <c r="U31" i="4"/>
  <c r="U49" i="4"/>
  <c r="X49" i="4"/>
  <c r="U43" i="4"/>
  <c r="X43" i="4"/>
  <c r="W55" i="4"/>
  <c r="U55" i="4"/>
  <c r="W13" i="4"/>
  <c r="U13" i="4"/>
  <c r="U25" i="4"/>
  <c r="X25" i="4"/>
  <c r="X97" i="4" s="1"/>
  <c r="F79" i="4"/>
  <c r="Q73" i="4"/>
  <c r="R73" i="4" s="1"/>
  <c r="S73" i="4" s="1"/>
  <c r="U37" i="4"/>
  <c r="W37" i="4"/>
  <c r="V67" i="4"/>
  <c r="U67" i="4"/>
  <c r="W55" i="3"/>
  <c r="V56" i="3" s="1"/>
  <c r="Y57" i="3" s="1"/>
  <c r="F53" i="11" l="1"/>
  <c r="F51" i="11"/>
  <c r="F31" i="11"/>
  <c r="F75" i="11"/>
  <c r="F74" i="11"/>
  <c r="W97" i="4"/>
  <c r="V73" i="4"/>
  <c r="U73" i="4"/>
  <c r="T103" i="4" s="1"/>
  <c r="U103" i="4" s="1"/>
  <c r="V103" i="4" s="1"/>
  <c r="F85" i="4"/>
  <c r="Q85" i="4" s="1"/>
  <c r="R85" i="4" s="1"/>
  <c r="S85" i="4" s="1"/>
  <c r="Q79" i="4"/>
  <c r="R79" i="4" s="1"/>
  <c r="S79" i="4" s="1"/>
  <c r="F76" i="11" l="1"/>
  <c r="E10" i="12" s="1"/>
  <c r="F38" i="11"/>
  <c r="E6" i="12" s="1"/>
  <c r="V85" i="4"/>
  <c r="U85" i="4"/>
  <c r="T102" i="4" s="1"/>
  <c r="U102" i="4" s="1"/>
  <c r="V102" i="4" s="1"/>
  <c r="V79" i="4"/>
  <c r="V97" i="4" s="1"/>
  <c r="V98" i="4" s="1"/>
  <c r="Z99" i="4" s="1"/>
  <c r="Y99" i="4" s="1"/>
  <c r="U79" i="4"/>
  <c r="T101" i="4" s="1"/>
  <c r="U101" i="4" s="1"/>
  <c r="V101" i="4" s="1"/>
  <c r="F21" i="11" l="1"/>
  <c r="F44" i="11"/>
  <c r="F10" i="11"/>
  <c r="F9" i="11" l="1"/>
  <c r="F43" i="11"/>
  <c r="F20" i="11"/>
  <c r="F19" i="11" l="1"/>
  <c r="F42" i="11"/>
  <c r="F8" i="11"/>
  <c r="F7" i="11" l="1"/>
  <c r="F14" i="11" s="1"/>
  <c r="E4" i="12" s="1"/>
  <c r="F41" i="11"/>
  <c r="F58" i="11" s="1"/>
  <c r="F18" i="11"/>
  <c r="F68" i="11"/>
  <c r="F70" i="11" s="1"/>
  <c r="E9" i="12" s="1"/>
  <c r="G9" i="12" s="1"/>
  <c r="F63" i="11"/>
  <c r="G4" i="12" l="1"/>
  <c r="E7" i="12"/>
  <c r="F62" i="11"/>
  <c r="F65" i="11" l="1"/>
  <c r="E8" i="12" s="1"/>
  <c r="G8" i="12" s="1"/>
  <c r="F25" i="11"/>
  <c r="F26" i="11" s="1"/>
  <c r="E5" i="12" l="1"/>
  <c r="E13" i="12" s="1"/>
  <c r="G5" i="12" l="1"/>
  <c r="J77" i="1"/>
  <c r="K77" i="1" s="1"/>
  <c r="C75" i="1"/>
  <c r="C76" i="1" s="1"/>
  <c r="C77" i="1" s="1"/>
  <c r="K74" i="1"/>
  <c r="I70" i="1"/>
  <c r="K70" i="1" s="1"/>
  <c r="M69" i="1"/>
  <c r="K69" i="1"/>
  <c r="K68" i="1"/>
  <c r="C68" i="1"/>
  <c r="C69" i="1" s="1"/>
  <c r="C70" i="1" s="1"/>
  <c r="J67" i="1"/>
  <c r="I67" i="1"/>
  <c r="I62" i="1"/>
  <c r="G62" i="1"/>
  <c r="I61" i="1"/>
  <c r="G61" i="1"/>
  <c r="I60" i="1"/>
  <c r="H62" i="1" s="1"/>
  <c r="H60" i="1"/>
  <c r="C60" i="1"/>
  <c r="I59" i="1"/>
  <c r="K59" i="1" s="1"/>
  <c r="K53" i="1"/>
  <c r="K52" i="1"/>
  <c r="K50" i="1"/>
  <c r="H49" i="1"/>
  <c r="K49" i="1" s="1"/>
  <c r="H48" i="1"/>
  <c r="K48" i="1" s="1"/>
  <c r="K44" i="1"/>
  <c r="H43" i="1"/>
  <c r="K43" i="1" s="1"/>
  <c r="K42" i="1"/>
  <c r="K40" i="1"/>
  <c r="H38" i="1"/>
  <c r="I37" i="1"/>
  <c r="I38" i="1" s="1"/>
  <c r="G36" i="1"/>
  <c r="K36" i="1" s="1"/>
  <c r="I35" i="1"/>
  <c r="G35" i="1"/>
  <c r="H34" i="1"/>
  <c r="G34" i="1"/>
  <c r="K34" i="1" s="1"/>
  <c r="I32" i="1"/>
  <c r="K32" i="1" s="1"/>
  <c r="I31" i="1"/>
  <c r="K31" i="1" s="1"/>
  <c r="K30" i="1"/>
  <c r="K29" i="1"/>
  <c r="C29" i="1"/>
  <c r="C30" i="1" s="1"/>
  <c r="C31" i="1" s="1"/>
  <c r="C32" i="1" s="1"/>
  <c r="C33" i="1" s="1"/>
  <c r="C34" i="1" s="1"/>
  <c r="C35" i="1" s="1"/>
  <c r="C36" i="1" s="1"/>
  <c r="C37" i="1" s="1"/>
  <c r="C38" i="1" s="1"/>
  <c r="C39" i="1" s="1"/>
  <c r="C40" i="1" s="1"/>
  <c r="C41" i="1" s="1"/>
  <c r="C43" i="1" s="1"/>
  <c r="C44" i="1" s="1"/>
  <c r="C45" i="1" s="1"/>
  <c r="C46" i="1" s="1"/>
  <c r="C47" i="1" s="1"/>
  <c r="C48" i="1" s="1"/>
  <c r="C49" i="1" s="1"/>
  <c r="C50" i="1" s="1"/>
  <c r="C51" i="1" s="1"/>
  <c r="J28" i="1"/>
  <c r="I28" i="1"/>
  <c r="H23" i="1"/>
  <c r="K23" i="1" s="1"/>
  <c r="K20" i="1"/>
  <c r="I18" i="1"/>
  <c r="I19" i="1" s="1"/>
  <c r="H18" i="1"/>
  <c r="I17" i="1"/>
  <c r="K17" i="1" s="1"/>
  <c r="C17" i="1"/>
  <c r="C18" i="1" s="1"/>
  <c r="C19" i="1" s="1"/>
  <c r="C20" i="1" s="1"/>
  <c r="C21" i="1" s="1"/>
  <c r="C22" i="1" s="1"/>
  <c r="C23" i="1" s="1"/>
  <c r="K16" i="1"/>
  <c r="K22" i="1"/>
  <c r="K9" i="1"/>
  <c r="H7" i="1"/>
  <c r="I6" i="1"/>
  <c r="I7" i="1" s="1"/>
  <c r="I8" i="1" s="1"/>
  <c r="C6" i="1"/>
  <c r="C7" i="1" s="1"/>
  <c r="C8" i="1" s="1"/>
  <c r="C9" i="1" s="1"/>
  <c r="C10" i="1" s="1"/>
  <c r="C11" i="1" s="1"/>
  <c r="K5" i="1"/>
  <c r="K67" i="1" l="1"/>
  <c r="K62" i="1"/>
  <c r="L61" i="1" s="1"/>
  <c r="K28" i="1"/>
  <c r="I33" i="1"/>
  <c r="K33" i="1" s="1"/>
  <c r="K37" i="1"/>
  <c r="K35" i="1"/>
  <c r="I10" i="1"/>
  <c r="K10" i="1" s="1"/>
  <c r="K8" i="1"/>
  <c r="K19" i="1"/>
  <c r="I21" i="1"/>
  <c r="K21" i="1" s="1"/>
  <c r="K38" i="1"/>
  <c r="I39" i="1"/>
  <c r="K7" i="1"/>
  <c r="K60" i="1"/>
  <c r="K18" i="1"/>
  <c r="K6" i="1"/>
  <c r="K39" i="1" l="1"/>
  <c r="I41" i="1"/>
  <c r="K41" i="1" s="1"/>
</calcChain>
</file>

<file path=xl/sharedStrings.xml><?xml version="1.0" encoding="utf-8"?>
<sst xmlns="http://schemas.openxmlformats.org/spreadsheetml/2006/main" count="835" uniqueCount="298">
  <si>
    <t xml:space="preserve">Drain Quantity of LHS Side upto 150 M </t>
  </si>
  <si>
    <t>SI.No</t>
  </si>
  <si>
    <t>Description</t>
  </si>
  <si>
    <t xml:space="preserve">Short Description </t>
  </si>
  <si>
    <t>UMO</t>
  </si>
  <si>
    <t>NOS</t>
  </si>
  <si>
    <t>L</t>
  </si>
  <si>
    <t>B</t>
  </si>
  <si>
    <t>D</t>
  </si>
  <si>
    <t xml:space="preserve">Total Quantity </t>
  </si>
  <si>
    <t xml:space="preserve">Remarks </t>
  </si>
  <si>
    <t>Clearing and Grubbing Road Land
Clearing and grubbing road land including uprooting rank vegetation, grass, bushes, shrubs, saplings and trees girth up to 300 mm, removal of stumps of trees cut earlier and disposal of unserviceable materials and stacking of serviceable material to be used or auctioned, up to a lead of 1000 metres including removal and disposal of top organic soil not exceeding 150 mm in
thickness. (Reference to MoRT&amp;H's specification clause 201)</t>
  </si>
  <si>
    <t>Clearing and Grubbing</t>
  </si>
  <si>
    <t xml:space="preserve">Sqm </t>
  </si>
  <si>
    <t xml:space="preserve">Earthwork in excavation of foundation for structures complete as per drawing and Technical Specification Clause 304  including all Leads and Lifts      </t>
  </si>
  <si>
    <t xml:space="preserve">Excavtion </t>
  </si>
  <si>
    <t xml:space="preserve">Cu.m </t>
  </si>
  <si>
    <t>Providing Plain Cement concrete  for  levelling course etc., under foundations including concreting complete as per drawing and Technical Specification  clauses 1500,1700,&amp; 2100. PCC M-15</t>
  </si>
  <si>
    <t xml:space="preserve">PCC M-15 </t>
  </si>
  <si>
    <t xml:space="preserve">Providing and laying Reinforced cement concrete for foundations complete as per drawing and Technical Specifications Section 1500,1700, 2100  &amp; 2200
Foundation M-35/ </t>
  </si>
  <si>
    <t xml:space="preserve">Raft M35 </t>
  </si>
  <si>
    <t xml:space="preserve">Providing and laying Reinforced cement concrete for Wall  complete as per drawing and Technical Specifications Section 1500,1700, 2100  &amp; 2200
Foundation M-35/ </t>
  </si>
  <si>
    <t xml:space="preserve">wall M 35 </t>
  </si>
  <si>
    <t>Structural Cement concrete for Reinforced cement concrete/PSC Super structure including concreting complete as per drawing  Technical specification  clauses 809,1500,1700  
Super Structure M-35Precast or Cast in situ</t>
  </si>
  <si>
    <t xml:space="preserve">Slab M 35 </t>
  </si>
  <si>
    <t xml:space="preserve">HYSD bar reinforcement (Fe 500gr)complete as per drawing and Technical Specification  clause no 1600. 
</t>
  </si>
  <si>
    <t xml:space="preserve">Reinforcement </t>
  </si>
  <si>
    <t>Mt</t>
  </si>
  <si>
    <t xml:space="preserve">Drain Quantity of RHS Side upto 150 M </t>
  </si>
  <si>
    <t xml:space="preserve">Short description </t>
  </si>
  <si>
    <t>Providing and laying Reinforced cement concrete for foundations complete as per drawing and Technical Specifications Section 1500,1700, 2100  &amp; 2200
Foundation M-35</t>
  </si>
  <si>
    <t>Providing and laying Reinforced cement concrete for Wall  complete as per drawing and Technical Specifications Section 1500,1700, 2100  &amp; 2200
Foundation M-35</t>
  </si>
  <si>
    <t xml:space="preserve">Wall M 35 </t>
  </si>
  <si>
    <t>Structural Cement concrete for Reinforced cement concrete/PSC Super structure including concreting complete as per drawing  Technical specification  clauses 809,1500,1700  
Super Structure M-35</t>
  </si>
  <si>
    <t>Providing and constructing RCC chute drain of approved shape and size for safe disposal of surface runoff on embankment / cutting slopes, including earthwork excavation, preparation of subgrade, PCC bedding, RCC (M20/M25 as specified) with reinforcement as per drawings, formwork, slope protection, weep holes if required, construction joints, finishing, curing, connection with side drain / catch water drain / toe drain, disposal of surplus excavated material, all labour, materials, tools, plants and complete as per approved drawings, IRC:SP:42 / MoRTH Specifications and directions of the Engineer-in-Charge.</t>
  </si>
  <si>
    <t>Chute Drain</t>
  </si>
  <si>
    <t xml:space="preserve">RMT </t>
  </si>
  <si>
    <t xml:space="preserve">Drain Quantity BHS Box Culvert </t>
  </si>
  <si>
    <t>Dismantling of the existing Pavement Quality Concrete (PQC) and Dry Lean Concrete (DLC) pavement by using mechanical means such as breakers/cutters, including cutting, breaking, lifting, and removal of all concrete slabs. The work includes sorting of serviceable/unserviceable materials, stacking of reusable materials as directed, disposal of debris up to the designated disposal area, loading, unloading, transportation, and complete site clearance.
The activity shall be carried out as per MORTH Specifications Section 202 &amp; 305 and as directed by the Engineer-in-Charge.</t>
  </si>
  <si>
    <t xml:space="preserve">Dismantling </t>
  </si>
  <si>
    <t xml:space="preserve">Above the Box Culvert </t>
  </si>
  <si>
    <t>PQC</t>
  </si>
  <si>
    <t>Re-laying of existing damaged PQC by removing the loose/unsound concrete, surface preparation, cleaning, and providing and laying new PQC of M40 Grade using approved design mix with all materials, labour, tools, plant, and machinery. Work includes batching and mixing at RMC plant, transportation to site, placing, compacting with needle/vibratory screeds, finishing to required line, level, and grade, broom texturing, and cutting of contraction/expansion grooves as per drawings and IRC:15 / IRC:58 specifications. Curing shall be carried out by using curing compound or continuous water curing as directed.
Complete in all respects including formwork, surface preparation, joints, alignment, and quality control tests as per MoRTH/IRC specifications.</t>
  </si>
  <si>
    <t>DLC</t>
  </si>
  <si>
    <t>Re-laying of existing damaged DLC by removing loose/unsound layers, preparing and cleaning the base surface, and providing and laying new DLC M20 Grade (as specified) using approved design mix with all labour, materials, tools, and plant. Work includes batching and mixing at RMC plant, transportation to site, placing, leveling, compacting with vibratory rollers/screeds to achieve the required thickness, line, level, and camber as per MoRTH Clause 601 &amp; 902.
DLC shall be laid with proper moisture control, finished to required tolerances, and cured as per specifications. The item includes all operations such as surface preparation, formwork (if required), alignment, edge finishing, and quality control tests.</t>
  </si>
  <si>
    <t>Providing, laying, and compacting Granular Sub-Base (GSB) in uniform layers using well-graded material conforming to Grading I/II/III/IV (as specified) as per MoRTH Clause 401. The work includes supplying approved material, spreading in uniform layers over prepared subgrade/sub-base using motor grader, mixing in place or using plant-mixed method, achieving optimum moisture content (OMC), and compacting with vibratory roller to achieve the required density and field compaction.
The item includes all materials, labour, machinery, watering, curing, trimming, camber correction, and quality control tests required to meet specifications.</t>
  </si>
  <si>
    <t xml:space="preserve">GSB </t>
  </si>
  <si>
    <t>Construction of Subgrade and Earthen Shoulders (Construction of subgrade and earthen shoulders with approved material obtained from borrow pits with all lifts &amp; leads, transporting to site, spreading, grading to required slope and compacted to meet requirement of table No. 300-2)</t>
  </si>
  <si>
    <t>Sub Grade</t>
  </si>
  <si>
    <t>subgrade added</t>
  </si>
  <si>
    <t>Kerb</t>
  </si>
  <si>
    <t>Cast in Situ Cement Concrete M20 kerb (Construction of cement concrete kerb with top and bottom width 115 and 165 mm respectively, 250 mm high in M 20 grade PCC on M-10 grade foundation 150 mm thick, foundation having 50 mm projection beyond kerb stone, kerb stone laid with kerb laying machine, foundation concrete laid manually, all complete as per clause 408)</t>
  </si>
  <si>
    <t>Rmt</t>
  </si>
  <si>
    <t>Kerb added</t>
  </si>
  <si>
    <t>Painting Two Coats on New Concrete Surfaces (Painting two coats after filling the surface with synthetic enamel paint in all shades on new plastered concrete surfaces)</t>
  </si>
  <si>
    <t>Kerb Painting</t>
  </si>
  <si>
    <t>Sqm</t>
  </si>
  <si>
    <t>Kerb painting added</t>
  </si>
  <si>
    <t>Painting Lines, Dashes, Arrows etc on Roads in Two Coats on New Work  (Painting lines, dashes, arrows etc on roads in two coats on new work with ready mixed road marking paint conforming to IS:164 on bituminous surface, including cleaning the surface of all dirt, dust and other foreign matter, demarcation at site and traffic control )</t>
  </si>
  <si>
    <t>Road Marking</t>
  </si>
  <si>
    <t>Road Marking Added</t>
  </si>
  <si>
    <t xml:space="preserve">Providing Plain Cement concrete  for  levelling course etc., under foundations including concreting complete as per drawing and Technical Specification  clauses 1500,1700,&amp; 2100. PCC M-15/Precast / Cast in Situ </t>
  </si>
  <si>
    <t xml:space="preserve">Providing and laying Reinforced cement concrete for foundations complete as per drawing and Technical Specifications Section 1500,1700, 2100  &amp; 2200
Foundation M-35 Precast / Cast in Situ </t>
  </si>
  <si>
    <t xml:space="preserve">Providing and laying Reinforced cement concrete for wall complete as per drawing and Technical Specifications Section 1500,1700, 2100  &amp; 2200
Foundation M-35  Precast / Cast in Situ </t>
  </si>
  <si>
    <t xml:space="preserve">wall M35 </t>
  </si>
  <si>
    <t xml:space="preserve">Structural Cement concrete for Reinforced cement concrete including concreting complete as per drawing  Technical specification  clauses 809,1500,1700  
Super Structure M-35 Precast / Cast in Situ </t>
  </si>
  <si>
    <t xml:space="preserve">Slab M35 </t>
  </si>
  <si>
    <t xml:space="preserve">Haunch </t>
  </si>
  <si>
    <t>Providing weep holes in Brick masonry/Plain/ Reinforced concrete abutment, wing wall/ return wall with 100 mm dia AC pipe, extending through the full width of the structure with slope of 1V :20H towards drawing foce. Complete as per drawing and Technical Specifications</t>
  </si>
  <si>
    <t xml:space="preserve">Weep hole </t>
  </si>
  <si>
    <t xml:space="preserve">nos </t>
  </si>
  <si>
    <t>Providing, supplying, transporting and placing approved filter media (coarse sand / gravel / graded filter material as specified) around structures or in drainage layers, including sourcing from approved quarries, loading, unloading, lead and lift, spreading in layers of required thickness, watering if required, compaction by suitable mechanical/manual means to the specified density without segregation, dressing and finishing to required lines and levels, including all labour, materials, machinery, testing, royalties, taxes, and all incidental works, complete as per specifications and directions of the Engineer.</t>
  </si>
  <si>
    <t>Filter Media</t>
  </si>
  <si>
    <t xml:space="preserve">HYSD bar reinforcement (Fe 500)complete as per drawing and Technical Specification  clause no 1600. 
</t>
  </si>
  <si>
    <t>Soil Filling for Diversion</t>
  </si>
  <si>
    <t xml:space="preserve">Embankment </t>
  </si>
  <si>
    <t>GSB Filling for Diversion</t>
  </si>
  <si>
    <t>90 cm equilateral triangle Sign Board</t>
  </si>
  <si>
    <t>Sign board</t>
  </si>
  <si>
    <t>80 cm x 60 cm rectangular</t>
  </si>
  <si>
    <t>Relaying of damaged NP4 RCC pipe of 1200 mm diameter with PCC bedding and concrete encasement below, including proper merging and connection with the existing pipe, complete in all respects, inclusive of all charges for materials, labour, machinery, concrete, tools &amp; tackles, curing, handling, and all incidental works</t>
  </si>
  <si>
    <t xml:space="preserve">Hume Pipe </t>
  </si>
  <si>
    <t>All charges including erection and placing of precast box segment of size 2.5 m × 1.5 m, including transportation from yard to site, unloading, lifting, positioning at the desired location using hydraulic crane of adequate capacity with suitable boom length and wire rope/cable to reach the site position, including site preparation, alignment, handling, labour, machinery, tools &amp; tackles, and all incidental works, complete in all respects</t>
  </si>
  <si>
    <t xml:space="preserve">Erection of Precast Segment </t>
  </si>
  <si>
    <t xml:space="preserve">Nos </t>
  </si>
  <si>
    <t xml:space="preserve">PCC Drain Quantity LHS </t>
  </si>
  <si>
    <t>Providing Plain Cement concrete  for  levelling course etc., under foundations including concreting complete as per drawing and Technical Specification  clauses 1500,1700,&amp; 2100. PCC M-25</t>
  </si>
  <si>
    <t>PCC M-25</t>
  </si>
  <si>
    <t>MT</t>
  </si>
  <si>
    <t xml:space="preserve">PQC improvement on RUB </t>
  </si>
  <si>
    <t>Providing and applying waterproofing membrane over the raft slab, including surface preparation, cleaning of laitance, removal of loose particles, and making the surface smooth and dry. The work shall include application of a compatible primer, followed by laying of SBS/APP modified bituminous waterproofing membrane of minimum 3 mm/4 mm thickness (reinforced with polyester), using torch-on method as per manufacturer’s specifications.
The membrane shall be overlapped by minimum 75–100 mm at the sides and 100–150 mm at the ends, ensuring full bonding with no air gaps. All junctions, corners, pipe penetrations, grooves, and upturns shall be sealed with additional reinforcement strip. The rate shall include supplying all materials, labour, tools &amp; plants, propane torch, rollers, cleaning, finishing, testing for leakproofness, and all complete as per specification and direction of the Engineer-in-Charge.</t>
  </si>
  <si>
    <t xml:space="preserve">Water proofing membrane </t>
  </si>
  <si>
    <t>sq.m</t>
  </si>
  <si>
    <t xml:space="preserve">Re-laying of existing damaged PQC by removing the loose/unsound concrete, surface preparation, cleaning, and providing and laying new PQC of M40 Grade using approved design mix with all materials, labour, tools, plant, and machinery. Work includes batching and mixing at RMC plant, transportation to site, placing, compacting with needle/vibratory screeds, finishing to required line, level, and grade, broom texturing, and cutting of contraction/expansion grooves as per drawings and IRC:15 / IRC:58 specifications. Curing shall be carried out by using curing compound or continuous water curing as directed.
Complete in all respects including formwork, surface preparation, joints, alignment, and quality control tests as per MoRTH/IRC specifications 
Note : Including all Reinforcement Tie bar and dowel bar </t>
  </si>
  <si>
    <t xml:space="preserve">Pond </t>
  </si>
  <si>
    <t>Providing and fixing Metal Beam Crash Barrier (MBCB) of approved make conforming to IRC:119 / IRC:SP:84 and relevant MoRTH Specifications, comprising of W-beam steel railing of required thickness and profile, hot-dip galvanized as per IS:4759, mounted on galvanized steel posts (I-section / C-section) at specified spacing, including foundation concrete / bolting arrangement, spacer blocks, backup plates, fasteners, nuts and bolts, end terminals, reflectors / delineators, excavation, concreting, curing, alignment, leveling, cutting, drilling, welding if required, transportation, loading, unloading, erection, testing, all labour, tools, plants, incidentals and complete as per drawings, technical specifications and Engineer-in-Charge’s directions.</t>
  </si>
  <si>
    <t xml:space="preserve">MBCB </t>
  </si>
  <si>
    <t>Providing, installing, testing and commissioning of 5 HP electrical centrifugal pump set, complete with electric motor, control panel, starter, cable, plug top, earthing, base frame, suction and delivery line pipes of required diameter and length, foot valve with strainer, non-return valve, bends, flanges, clamps, joints, bolts, nuts, all electrical and mechanical accessories, connection to power source, trial run, operation, maintenance during use, all labour, tools, plants, transportation, loading, unloading and complete in all respects as directed by the Engineer-in-Charge.</t>
  </si>
  <si>
    <t>Lum</t>
  </si>
  <si>
    <t>Providing, installing, testing and commissioning of 5 HP diesel engine driven pump set, complete with diesel engine, base frame, fuel tank, silencer, battery, starter, suction and delivery line pipes of required diameter and length, foot valve with strainer, non-return valve, fittings, clamps, joints, bolts, nuts, initial diesel for trial run, all mechanical accessories, transportation, installation, operation and maintenance during use, all labour, tools, plants and complete as per specifications and Engineer-in-Charge’s directions.</t>
  </si>
  <si>
    <t>Excavation</t>
  </si>
  <si>
    <t xml:space="preserve">Providing Design Consultancy Services for RUB Drainage and Raft Rehabilitation including hydraulic &amp; structural design, preparation of calculations, drawings (GAD &amp; details), BOQ, specifications, authority coordination, revisions, and issue of GFC drawings complete.Including Topo all design related works falls under contractor scope </t>
  </si>
  <si>
    <t xml:space="preserve">Design Drawing </t>
  </si>
  <si>
    <t>Sr.No.</t>
  </si>
  <si>
    <t>Item</t>
  </si>
  <si>
    <t>Item Description</t>
  </si>
  <si>
    <t>Unit</t>
  </si>
  <si>
    <t>Number</t>
  </si>
  <si>
    <t>Length</t>
  </si>
  <si>
    <t>Width</t>
  </si>
  <si>
    <t>Quantity</t>
  </si>
  <si>
    <t>Remarks</t>
  </si>
  <si>
    <t>A</t>
  </si>
  <si>
    <t>Construction of RCC Drain (in LHS side for 150 Rmt)</t>
  </si>
  <si>
    <t>C&amp;G</t>
  </si>
  <si>
    <t>Ha</t>
  </si>
  <si>
    <t>Depth</t>
  </si>
  <si>
    <t>Cum</t>
  </si>
  <si>
    <t>PCC (M-15)</t>
  </si>
  <si>
    <t>Raft (M-35)</t>
  </si>
  <si>
    <t>Wall (M-35)</t>
  </si>
  <si>
    <t>Slab (M-35)</t>
  </si>
  <si>
    <t>Reinforcement (Fdn)</t>
  </si>
  <si>
    <t>Reinforcement (Sub-Str)</t>
  </si>
  <si>
    <t>Reinforcement (Sup-Str)</t>
  </si>
  <si>
    <t>Skew</t>
  </si>
  <si>
    <t xml:space="preserve">Vent </t>
  </si>
  <si>
    <t>Raft</t>
  </si>
  <si>
    <t>Wall</t>
  </si>
  <si>
    <t xml:space="preserve">Slab </t>
  </si>
  <si>
    <t>FRL</t>
  </si>
  <si>
    <t xml:space="preserve">Bar Bending Schedule </t>
  </si>
  <si>
    <t>Bar Mark</t>
  </si>
  <si>
    <t>Bar Shape Bar                           Dimensions in (mm)</t>
  </si>
  <si>
    <t>Dia (mm)</t>
  </si>
  <si>
    <t xml:space="preserve">Spacing (c/c) </t>
  </si>
  <si>
    <t>Bend</t>
  </si>
  <si>
    <t>Side</t>
  </si>
  <si>
    <t>No .of Bars</t>
  </si>
  <si>
    <t>Length              (in mm)</t>
  </si>
  <si>
    <t xml:space="preserve">Cutting  Length (M) </t>
  </si>
  <si>
    <t xml:space="preserve">Total Length (M) </t>
  </si>
  <si>
    <t xml:space="preserve">Unit Weight (Kgs) </t>
  </si>
  <si>
    <t xml:space="preserve">Total Weight (Kgs) </t>
  </si>
  <si>
    <t>Quantity of Reinforcement in (MT)</t>
  </si>
  <si>
    <t>8 mm</t>
  </si>
  <si>
    <t>10 mm</t>
  </si>
  <si>
    <t>12 mm</t>
  </si>
  <si>
    <t>16 mm</t>
  </si>
  <si>
    <t>20 mm</t>
  </si>
  <si>
    <t>25 mm</t>
  </si>
  <si>
    <t>32 mm</t>
  </si>
  <si>
    <t>Slab Top Main Rod</t>
  </si>
  <si>
    <t>S</t>
  </si>
  <si>
    <t>Slab Bottom Main Rod</t>
  </si>
  <si>
    <t>Raft Bottom Main Rod</t>
  </si>
  <si>
    <t>R</t>
  </si>
  <si>
    <t>Raft Top Main Rod</t>
  </si>
  <si>
    <t>Wall Outer Main Rod</t>
  </si>
  <si>
    <t>W</t>
  </si>
  <si>
    <t>D1</t>
  </si>
  <si>
    <t>Raft &amp; Slab  Top &amp; Bottom Distributor Rod</t>
  </si>
  <si>
    <t>D2</t>
  </si>
  <si>
    <t>Wall  &amp; Bottom Distributor Rod</t>
  </si>
  <si>
    <t>Lap length- 72*Dia</t>
  </si>
  <si>
    <t>Total Quantity in MT</t>
  </si>
  <si>
    <t>Cover- 75mm, 45mm</t>
  </si>
  <si>
    <t>Grand Total in MT</t>
  </si>
  <si>
    <t>RCC Drain (in RHS Side for 150 Rmt with Chute Drain)</t>
  </si>
  <si>
    <t>Construction of RCC Drain (in RHS Side for 150 Rmt with Chute Drain)</t>
  </si>
  <si>
    <t>RCC Chute Drain @ 5m spacing</t>
  </si>
  <si>
    <t>C</t>
  </si>
  <si>
    <t>Dismantling &amp; Re-Construction of MCW for Box Culvert</t>
  </si>
  <si>
    <t>Dismantling of PQC</t>
  </si>
  <si>
    <t>Excavation for Cushion above Culvert</t>
  </si>
  <si>
    <t>Subgrade</t>
  </si>
  <si>
    <t>GSB</t>
  </si>
  <si>
    <t>Kerb (M-20)</t>
  </si>
  <si>
    <t>Haunch (M-35)</t>
  </si>
  <si>
    <t>Weep Holes</t>
  </si>
  <si>
    <t>Nos</t>
  </si>
  <si>
    <t>2A</t>
  </si>
  <si>
    <t>Slab Bottom Curtail Rod</t>
  </si>
  <si>
    <t>4A</t>
  </si>
  <si>
    <t>Raft Top Curtail Rod</t>
  </si>
  <si>
    <t>Wall Inner Main Rod</t>
  </si>
  <si>
    <t>Raft  Haunch Rod</t>
  </si>
  <si>
    <t>Slab Haunch Rod</t>
  </si>
  <si>
    <t>Slab Top &amp; Bottom Distributor Rod</t>
  </si>
  <si>
    <t>Raft Top &amp; Bottom Distributor Rod</t>
  </si>
  <si>
    <t>D3</t>
  </si>
  <si>
    <t>Wall Outer &amp; Inner Distributor Rod</t>
  </si>
  <si>
    <t>S1</t>
  </si>
  <si>
    <t>Raft Shear Link Rod</t>
  </si>
  <si>
    <t>Slab</t>
  </si>
  <si>
    <t>Preparation of Diversion</t>
  </si>
  <si>
    <t>E</t>
  </si>
  <si>
    <t>Relaying of Hume Pipe</t>
  </si>
  <si>
    <t>Relaying of Hume Pipe (1200mm)</t>
  </si>
  <si>
    <t>Erection &amp; Placing of Box Segment</t>
  </si>
  <si>
    <t>PCC Drain (in LHS for 250 Rmt)</t>
  </si>
  <si>
    <t>Construction of PCC Drain (in LHS for 250 Rmt)</t>
  </si>
  <si>
    <t>F</t>
  </si>
  <si>
    <t>RCC (M-25)</t>
  </si>
  <si>
    <t>PQC Improvement on RUB</t>
  </si>
  <si>
    <t>G</t>
  </si>
  <si>
    <t>Water proofing membrane over raft</t>
  </si>
  <si>
    <t>H</t>
  </si>
  <si>
    <t>Construction of Pond</t>
  </si>
  <si>
    <t>Provision of MBCB</t>
  </si>
  <si>
    <t>5 HP electrical centrifugal pump set,</t>
  </si>
  <si>
    <t>5 HP diesel engine driven pump set</t>
  </si>
  <si>
    <t>Excavation for Pond</t>
  </si>
  <si>
    <t>MEASUREMENT SHEET  : COS PROPOSAL TO ADDRESS WATERLOGGING NEAR RUB</t>
  </si>
  <si>
    <t xml:space="preserve"> Tolling, Operation, Maintenance &amp; Transfer of Four lane Chichra to Kharagpur (existing Km 185+150 (Design Km 16+130) to Km 129+000 (Design Km 72+250) in the state of West Bengal</t>
  </si>
  <si>
    <t>Code</t>
  </si>
  <si>
    <t>Nos.</t>
  </si>
  <si>
    <t>Rate</t>
  </si>
  <si>
    <t>Amount</t>
  </si>
  <si>
    <t>Qty.</t>
  </si>
  <si>
    <t>ABSTRACT : COS PROPOSAL TO ADDRESS WATERLOGGING NEAR RUB</t>
  </si>
  <si>
    <t>Description of Work</t>
  </si>
  <si>
    <t>RCC Drain (in LHS Side for 150 Rmt)</t>
  </si>
  <si>
    <t>Clearing and Grubbing Road Land .(Clearing and grubbing road land including uprooting rank vegetation, grass, bushes, shrubs, saplings and trees girth up to 300 mm, removal of stumps of trees cut earlier and disposal of unserviceable materials and stacking of serviceable material to be used or auctioned up to a lead of 1000 metres including removal and disposal of top organic soil not exceeding 150 mm in thickness.)</t>
  </si>
  <si>
    <t>Excavation in Soil using Hydraulic Excavator and Tippers with disposal upto 1000 metres. (Excavation for roadwork in soil with hydraulic excavator including cutting and loading in tippers, trimming bottom and side slopes, in accordance with requirements of lines, grades and cross sections, and transporting to the embankment location within all lifts and lead upto 1000m)</t>
  </si>
  <si>
    <t>Providing and laying Reinforced cement concrete for Wall  complete as per drawing and Technical Specifications Section 1500,1700, 2100  &amp; 2200
Sub-Structure M-35</t>
  </si>
  <si>
    <t>Supplying,  fitting and placing HYSD bar reinforcement in  complete as per drawing and technical specifications</t>
  </si>
  <si>
    <t>SUB TOTAL AMOUNT (A) ==&gt;&gt;</t>
  </si>
  <si>
    <t>SUB TOTAL AMOUNT (B) ==&gt;&gt;</t>
  </si>
  <si>
    <t>Dismantling of Cement Concrete Pavement (Dismantling of cement concrete pavement by mechanical means using pneumatic tools, breaking to pieces not exceeding 0.02 cum in volume and stock piling at designated locations and disposal of dismantled materials up to a lead of 1000 metres, stacking serviceable and unserviceable materials separately)</t>
  </si>
  <si>
    <r>
      <t>Cement Concrete Pavement (Construction of un-reinforced, dowel jointed, plain cement concrete pavement over a prepared sub base with 43 grade cement @ 400 kg per cum, coarse and fine aggregate conforming to IS 383, maximum size of coarse aggregate not exceeding 25 mm, mixed in a batching and mixing plant as per approved mix design, transported to site, laid with a fixed form or slip form paver, spread, compacted and finished in a continuous operation including provision of contraction, expansion, construction and longitudinal joints, joint filler, separation membrane, sealant primer, joint sealant, debonding strip,</t>
    </r>
    <r>
      <rPr>
        <sz val="11"/>
        <color rgb="FFFF0000"/>
        <rFont val="Poppins"/>
      </rPr>
      <t xml:space="preserve"> </t>
    </r>
    <r>
      <rPr>
        <sz val="11"/>
        <rFont val="Poppins"/>
      </rPr>
      <t>dowel bar, tie rod,</t>
    </r>
    <r>
      <rPr>
        <sz val="11"/>
        <color theme="1"/>
        <rFont val="Poppins"/>
      </rPr>
      <t xml:space="preserve"> admixtures as approved, curing compound, finishing to lines and grades as per drawing )</t>
    </r>
  </si>
  <si>
    <t>Dry Lean Cement Concrete Sub- base (Construction of dry lean cement concrete Sub- base over a prepared sub-grade with coarse and fine aggregate conforming to IS: 383, the size of coarse aggregate not exceeding 25 mm, aggregate cement ratio not to exceed 15:1, aggregate gradation after blending to be as per table 600-1, cement content not to be less than 150 kg/ cum, optimum moisture content to be determined during trial length construction, concrete strength not to be less than 10 Mpa at 7 days, mixed in a batching plant, transported to site, laid with a paver with electronic sensor, compacting with 8-10 tonnes vibratory roller, finishing and curing.)</t>
  </si>
  <si>
    <t>By Mix in Place Method (Construction of granular sub-base by providing close graded material, spreading in uniform layers with motor grader on prepared surface, mixing by mix in place method with rotavator at OMC, and compacting with vibratory roller to achieve the desired density, complete as per clause 401)</t>
  </si>
  <si>
    <t>Painting Lines, Dashes, Arrows etc on Roads in Two Coats on New Work  (Painting lines, dashes, arrows etc on roads in two coats on new work with ready mixed road marking paint conforming to IS:164 on Rigid Pavement, including cleaning the surface of all dirt, dust and other foreign matter, demarcation at site and traffic control )</t>
  </si>
  <si>
    <t>Embankment Construction with Material Obtained from Borrow Pits (Construction of embankment with approved material obtained from borrow pits with all lifts and leads, transporting to site, spreading, grading to required slope and compacting to meet requirement of table 300-2)</t>
  </si>
  <si>
    <t>Providing and laying of Filter media with granular materials/stone crushed aggregates satisfying the requirements laid down in clause 2504.2.2. of MoRTH specifications to a thickness of not less than 600 mm with smaller size towards the soil and bigger size towards the wall and provided over the entire surface behind abutment, wing wall and return wall to the full height compacted to a firm condition complete as per drawing and Technical Specification.</t>
  </si>
  <si>
    <t>Supplying,  fitting and placing HYSD bar reinforcement in  complete as per drawing and technical specifications (BC-Foundation)</t>
  </si>
  <si>
    <t>Supplying,  fitting and placing HYSD bar reinforcement in  complete as per drawing and technical specifications (BC-Sub Structure)</t>
  </si>
  <si>
    <t>Supplying,  fitting and placing HYSD bar reinforcement in  complete as per drawing and technical specifications (BC-Sup Structure)</t>
  </si>
  <si>
    <t>For Diversion:- Embankment Construction with Material Obtained from Borrow Pits (Construction of embankment with approved material obtained from borrow pits with all lifts and leads, transporting to site, spreading, grading to required slope and compacting to meet requirement of table 300-2)</t>
  </si>
  <si>
    <t>For Diversion:- Construction of granular sub-base by providing close graded material, spreading in uniform layers with motor grader on prepared surface, mixing by mix in place method with rotavator at OMC, and compacting with vibratory roller to achieve the desired density, complete as per clause 401</t>
  </si>
  <si>
    <t>Retro-Reflectorised Traffic Signs: 
Providing and fixing of retro reflectorised cautionary, mandatory and informatory sign as per IRC :67 made of high intensity grade sheeting vide clause 801.3, fixed over aluminium sheeting, 1.5 mm thick (900mm Equilateral Triangle)</t>
  </si>
  <si>
    <t>Retro-Reflectorised Traffic Signs: 
Providing and fixing of retro reflectorised cautionary, mandatory and informatory sign as per IRC :67 made of high intensity grade sheeting vide clause 801.3, fixed over aluminium sheeting, 1.5 mm thick (80 cm x 60 cm rectangular)</t>
  </si>
  <si>
    <t>SUB TOTAL AMOUNT (C) ==&gt;&gt;</t>
  </si>
  <si>
    <t>SUB TOTAL AMOUNT (D) ==&gt;&gt;</t>
  </si>
  <si>
    <t>SUB TOTAL AMOUNT (E) ==&gt;&gt;</t>
  </si>
  <si>
    <t>Pond Development</t>
  </si>
  <si>
    <t>Metal Beam Crash Barrier (Providing and erecting a "W" metal beam crash barrier comprising of 3 mm thick corrugated sheet metal beam rail, 70 cm above road/ground level, fixed on ISMC series channel vertical post, 150 x 75 x 5 mm spaced 2 m centre to centre, 1.8 m high, 1.1 m below ground/road level, all steel parts and fitments to be galvanised by hot dip process, all fittings to conform to IS:1367 and IS:1364, metal beam rail to be fixed on the vertical post with a spacer of channel section 150 x 75 x 5 mm, 330 mm long complete as per clause 811)</t>
  </si>
  <si>
    <t>SUB TOTAL AMOUNT (F) ==&gt;&gt;</t>
  </si>
  <si>
    <t>Supplying,  fitting and placing HYSD bar reinforcement in  complete as per drawing and technical specifications (Drain-Foundation)</t>
  </si>
  <si>
    <t>Supplying,  fitting and placing HYSD bar reinforcement in  complete as per drawing and technical specifications (Drain-Sub Structure)</t>
  </si>
  <si>
    <t>Supplying,  fitting and placing HYSD bar reinforcement in  complete as per drawing and technical specifications (Drain-Sup Structure)</t>
  </si>
  <si>
    <t>Embankment</t>
  </si>
  <si>
    <t>SUB TOTAL AMOUNT (G) ==&gt;&gt;</t>
  </si>
  <si>
    <t>SUB TOTAL AMOUNT (H) ==&gt;&gt;</t>
  </si>
  <si>
    <t>SUMMARY OF ABSTRACT : COS PROPOSAL TO ADDRESS WATERLOGGING NEAR RUB</t>
  </si>
  <si>
    <t>Construction of Box Culvert @ Chainage Km 57+406 &amp; relaying of HPC</t>
  </si>
  <si>
    <t>Total ==&gt;&gt;</t>
  </si>
  <si>
    <t>Providing and laying Reinforced cement concrete for foundations complete as per drawing and Technical Specifications Section 1500,1700, 2100  &amp; 2200
Foundation M-30</t>
  </si>
  <si>
    <t>Providing and laying Reinforced cement concrete for Wall  complete as per drawing and Technical Specifications Section 1500,1700, 2100  &amp; 2200
Sub-Structure M-30</t>
  </si>
  <si>
    <t>Structural Cement concrete for Reinforced cement concrete/PSC Super structure including concreting complete as per drawing  Technical specification  clauses 809,1500,1700  
Super Structure M-30</t>
  </si>
  <si>
    <t>Diversion &amp; Safety Cost</t>
  </si>
  <si>
    <t>LS</t>
  </si>
  <si>
    <t>Preparation of Diversion &amp; safety Cost</t>
  </si>
  <si>
    <t>PCC for Head Wall</t>
  </si>
  <si>
    <t>Head Wall</t>
  </si>
  <si>
    <t>Concrete Qty.</t>
  </si>
  <si>
    <t>Deduction for Pipe</t>
  </si>
  <si>
    <t>Area=</t>
  </si>
  <si>
    <t>Ht</t>
  </si>
  <si>
    <t>Total=</t>
  </si>
  <si>
    <t>Concrete Bedding</t>
  </si>
  <si>
    <t>PCC for Bedding</t>
  </si>
  <si>
    <t>Encasing</t>
  </si>
  <si>
    <t>Concrete Encasing</t>
  </si>
  <si>
    <t>Encasing Slab</t>
  </si>
  <si>
    <t xml:space="preserve">Main Bar </t>
  </si>
  <si>
    <t xml:space="preserve">Dist </t>
  </si>
  <si>
    <t>Construction of Box Culvert &amp; HPC @ Chainage Km 57+406</t>
  </si>
  <si>
    <t>Reinforcement in Encasing slab</t>
  </si>
  <si>
    <t>Construction of Open Drain (in LHS for 250 Rmt)</t>
  </si>
  <si>
    <t>PQC Top Main Bar  Rod</t>
  </si>
  <si>
    <t>PQC Bottom Main Rod</t>
  </si>
  <si>
    <t xml:space="preserve"> Top &amp; Bottom Distributor Rod</t>
  </si>
  <si>
    <t xml:space="preserve">BC Invert </t>
  </si>
  <si>
    <t xml:space="preserve">BC Top </t>
  </si>
  <si>
    <t xml:space="preserve">PQC Top RHS </t>
  </si>
  <si>
    <t xml:space="preserve">LHS PQC </t>
  </si>
  <si>
    <t xml:space="preserve">Design &amp; Drawing </t>
  </si>
  <si>
    <r>
      <rPr>
        <b/>
        <sz val="11"/>
        <rFont val="Poppins"/>
      </rPr>
      <t xml:space="preserve">Head Wall - </t>
    </r>
    <r>
      <rPr>
        <sz val="11"/>
        <rFont val="Poppins"/>
      </rPr>
      <t>Providing Plain Cement concrete  for  levelling course etc., under foundations including concreting complete as per drawing and Technical Specification  clauses 1500,1700,&amp; 2100. PCC M-15</t>
    </r>
  </si>
  <si>
    <r>
      <t xml:space="preserve">Providing and laying Plain cement concrete for </t>
    </r>
    <r>
      <rPr>
        <b/>
        <sz val="11"/>
        <rFont val="Poppins"/>
      </rPr>
      <t>Head Wall</t>
    </r>
    <r>
      <rPr>
        <sz val="11"/>
        <rFont val="Poppins"/>
      </rPr>
      <t xml:space="preserve"> complete as per drawing and Technical Specifications Section 1500,1700, 2100  &amp; 2200
</t>
    </r>
    <r>
      <rPr>
        <b/>
        <sz val="11"/>
        <rFont val="Poppins"/>
      </rPr>
      <t>PCC M-25</t>
    </r>
  </si>
  <si>
    <r>
      <rPr>
        <b/>
        <sz val="11"/>
        <rFont val="Poppins"/>
      </rPr>
      <t xml:space="preserve">Concrete Bedding for HPC - </t>
    </r>
    <r>
      <rPr>
        <sz val="11"/>
        <rFont val="Poppins"/>
      </rPr>
      <t xml:space="preserve">Providing Plain Cement concrete  for  bedding, under Hume Pipes including concreting complete as per drawing and Technical Specification  clauses 1500,1700,&amp; 2100. </t>
    </r>
    <r>
      <rPr>
        <b/>
        <sz val="11"/>
        <rFont val="Poppins"/>
      </rPr>
      <t>PCC M-15</t>
    </r>
  </si>
  <si>
    <r>
      <rPr>
        <b/>
        <sz val="11"/>
        <rFont val="Poppins"/>
      </rPr>
      <t xml:space="preserve">Encasing Concrete for HPC - </t>
    </r>
    <r>
      <rPr>
        <sz val="11"/>
        <rFont val="Poppins"/>
      </rPr>
      <t xml:space="preserve">Providing Plain Cement concrete  for  bedding, under Hume Pipes including concreting complete as per drawing and Technical Specification  clauses 1500,1700,&amp; 2100. </t>
    </r>
    <r>
      <rPr>
        <b/>
        <sz val="11"/>
        <rFont val="Poppins"/>
      </rPr>
      <t>PCC M-25</t>
    </r>
  </si>
  <si>
    <r>
      <rPr>
        <b/>
        <sz val="11"/>
        <rFont val="Poppins"/>
      </rPr>
      <t>Encasing Slab</t>
    </r>
    <r>
      <rPr>
        <sz val="11"/>
        <rFont val="Poppins"/>
      </rPr>
      <t xml:space="preserve"> for HPC :Providing and laying Reinforced cement concrete above Hume Pipes complete as per drawing and Technical Specifications Section 1500,1700, 2100  &amp; 2200
 </t>
    </r>
    <r>
      <rPr>
        <b/>
        <sz val="11"/>
        <rFont val="Poppins"/>
      </rPr>
      <t>M-30</t>
    </r>
  </si>
  <si>
    <r>
      <t>Supplying,  fitting and placing HYSD bar reinforcement in  complete as per drawing and technical specifications (</t>
    </r>
    <r>
      <rPr>
        <b/>
        <sz val="11"/>
        <rFont val="Poppins"/>
      </rPr>
      <t>HPC-Encasing Slab</t>
    </r>
    <r>
      <rPr>
        <sz val="11"/>
        <rFont val="Poppins"/>
      </rPr>
      <t>)</t>
    </r>
  </si>
  <si>
    <t>Design &amp; Drawings</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</si>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</sst>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quot;₹&quot;\ * #,##0.00_ ;_ &quot;₹&quot;\ * \-#,##0.00_ ;_ &quot;₹&quot;\ * &quot;-&quot;??_ ;_ @_ "/>
    <numFmt numFmtId="43" formatCode="_ * #,##0.00_ ;_ * \-#,##0.00_ ;_ * &quot;-&quot;??_ ;_ @_ "/>
    <numFmt numFmtId="164" formatCode="0.0000"/>
    <numFmt numFmtId="165" formatCode="0.0"/>
    <numFmt numFmtId="166" formatCode="0.000"/>
    <numFmt numFmtId="167" formatCode="0.000_ "/>
    <numFmt numFmtId="168" formatCode="0_ "/>
    <numFmt numFmtId="169" formatCode="_(* #,##0.00_);_(* \(#,##0.00\);_(* &quot;-&quot;??_);_(@_)"/>
    <numFmt numFmtId="176" formatCode="_ * #,##0_ ;_ * \-#,##0_ ;_ * &quot;-&quot;??_ ;_ @_ "/>
    <numFmt numFmtId="179" formatCode="_ * #,##0.0_ ;_ * \-#,##0.0_ ;_ * &quot;-&quot;??_ ;_ @_ "/>
    <numFmt numFmtId="183" formatCode="_ * #,##0.00_ ;_ * \-#,##0.00_ ;_ * &quot;-&quot;??_ ;_ @_ "/>
  </numFmts>
  <fonts count="31" x14ac:knownFonts="1">
    <font>
      <sz val="11"/>
      <color theme="1"/>
      <name val="Calibri"/>
      <family val="2"/>
      <scheme val="minor"/>
    </font>
    <font>
      <sz val="11"/>
      <color theme="1"/>
      <name val="Poppins"/>
    </font>
    <font>
      <b/>
      <sz val="12"/>
      <color theme="1"/>
      <name val="Poppins"/>
    </font>
    <font>
      <b/>
      <sz val="11"/>
      <color theme="1"/>
      <name val="Poppins"/>
    </font>
    <font>
      <sz val="16"/>
      <color rgb="FFFF0000"/>
      <name val="Poppins"/>
    </font>
    <font>
      <sz val="11"/>
      <color theme="1"/>
      <name val="Calibri"/>
      <family val="2"/>
      <scheme val="minor"/>
    </font>
    <font>
      <b/>
      <sz val="11"/>
      <color theme="1"/>
      <name val="Calibri"/>
      <family val="2"/>
      <scheme val="minor"/>
    </font>
    <font>
      <b/>
      <sz val="12"/>
      <name val="Times New Roman"/>
      <family val="1"/>
    </font>
    <font>
      <sz val="18"/>
      <color theme="1"/>
      <name val="Times New Roman"/>
      <family val="1"/>
    </font>
    <font>
      <sz val="11"/>
      <color theme="1"/>
      <name val="Times New Roman"/>
      <family val="1"/>
    </font>
    <font>
      <sz val="22"/>
      <color theme="1"/>
      <name val="Times New Roman"/>
      <family val="1"/>
    </font>
    <font>
      <b/>
      <sz val="20"/>
      <name val="Times New Roman"/>
      <family val="1"/>
    </font>
    <font>
      <b/>
      <sz val="18"/>
      <color theme="1"/>
      <name val="Times New Roman"/>
      <family val="1"/>
    </font>
    <font>
      <b/>
      <sz val="18"/>
      <name val="Times New Roman"/>
      <family val="1"/>
    </font>
    <font>
      <sz val="25"/>
      <color theme="1"/>
      <name val="Times New Roman"/>
      <family val="1"/>
    </font>
    <font>
      <b/>
      <sz val="14"/>
      <color theme="1"/>
      <name val="Calibri"/>
      <family val="2"/>
      <scheme val="minor"/>
    </font>
    <font>
      <b/>
      <sz val="16"/>
      <color theme="1"/>
      <name val="Calibri"/>
      <family val="2"/>
      <scheme val="minor"/>
    </font>
    <font>
      <b/>
      <sz val="20"/>
      <color theme="1"/>
      <name val="Calibri"/>
      <family val="2"/>
      <scheme val="minor"/>
    </font>
    <font>
      <sz val="18"/>
      <color theme="1"/>
      <name val="Calibri"/>
      <family val="2"/>
      <scheme val="minor"/>
    </font>
    <font>
      <sz val="20"/>
      <color theme="1"/>
      <name val="Calibri"/>
      <family val="2"/>
      <scheme val="minor"/>
    </font>
    <font>
      <sz val="24"/>
      <color theme="1"/>
      <name val="Calibri"/>
      <family val="2"/>
      <scheme val="minor"/>
    </font>
    <font>
      <b/>
      <sz val="18"/>
      <color theme="1"/>
      <name val="Calibri"/>
      <family val="2"/>
      <scheme val="minor"/>
    </font>
    <font>
      <sz val="26"/>
      <color theme="1"/>
      <name val="Calibri"/>
      <family val="2"/>
      <scheme val="minor"/>
    </font>
    <font>
      <sz val="12"/>
      <color theme="1"/>
      <name val="Calibri"/>
      <family val="2"/>
      <scheme val="minor"/>
    </font>
    <font>
      <b/>
      <sz val="18"/>
      <name val="Calibri"/>
      <family val="2"/>
      <scheme val="minor"/>
    </font>
    <font>
      <sz val="10"/>
      <name val="Arial"/>
      <family val="2"/>
    </font>
    <font>
      <sz val="11"/>
      <color rgb="FFFF0000"/>
      <name val="Poppins"/>
    </font>
    <font>
      <sz val="11"/>
      <name val="Poppins"/>
    </font>
    <font>
      <b/>
      <sz val="11"/>
      <color rgb="FFFF0000"/>
      <name val="Poppins"/>
    </font>
    <font>
      <b/>
      <sz val="11"/>
      <name val="Poppins"/>
    </font>
    <font>
      <sz val="12"/>
      <color theme="1"/>
      <name val="Poppins"/>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diagonalDown="1">
      <left/>
      <right/>
      <top/>
      <bottom/>
      <diagonal style="thin">
        <color auto="1"/>
      </diagonal>
    </border>
    <border diagonalUp="1">
      <left/>
      <right/>
      <top/>
      <bottom/>
      <diagonal style="thin">
        <color auto="1"/>
      </diagonal>
    </border>
    <border diagonalDown="1">
      <left style="thin">
        <color auto="1"/>
      </left>
      <right/>
      <top/>
      <bottom/>
      <diagonal style="thin">
        <color auto="1"/>
      </diagonal>
    </border>
    <border diagonalUp="1">
      <left style="thin">
        <color auto="1"/>
      </left>
      <right/>
      <top/>
      <bottom/>
      <diagonal style="thin">
        <color auto="1"/>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44"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0" fontId="25" fillId="0" borderId="0"/>
    <xf numFmtId="169" fontId="25" fillId="0" borderId="0" applyFont="0" applyFill="0" applyBorder="0" applyAlignment="0" applyProtection="0"/>
    <xf numFmtId="9" fontId="25" fillId="0" borderId="0" applyFont="0" applyFill="0" applyBorder="0" applyAlignment="0" applyProtection="0"/>
    <xf numFmtId="0" fontId="25" fillId="0" borderId="0"/>
    <xf numFmtId="183" fontId="5" fillId="0" borderId="0" applyFont="0" applyFill="0" applyBorder="0" applyAlignment="0" applyProtection="0"/>
    <xf numFmtId="43" fontId="5" fillId="0" borderId="0" applyFont="0" applyFill="0" applyBorder="0" applyAlignment="0" applyProtection="0"/>
    <xf numFmtId="183" fontId="5" fillId="0" borderId="0" applyFont="0" applyFill="0" applyBorder="0" applyAlignment="0" applyProtection="0"/>
  </cellStyleXfs>
  <cellXfs count="294">
    <xf numFmtId="0" fontId="0" fillId="0" borderId="0" xfId="0"/>
    <xf numFmtId="0" fontId="1" fillId="0" borderId="0" xfId="0" applyFont="1"/>
    <xf numFmtId="0" fontId="1" fillId="0" borderId="0" xfId="0" applyFont="1" applyAlignment="1">
      <alignment vertical="center"/>
    </xf>
    <xf numFmtId="0" fontId="2" fillId="2" borderId="1"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3" fillId="2" borderId="1" xfId="0" applyFont="1" applyFill="1" applyBorder="1" applyAlignment="1">
      <alignment horizontal="center" vertical="center"/>
    </xf>
    <xf numFmtId="0" fontId="1" fillId="3" borderId="0" xfId="0" applyFont="1" applyFill="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0" xfId="0" applyFont="1" applyFill="1"/>
    <xf numFmtId="0" fontId="1" fillId="3" borderId="1" xfId="0" applyFont="1" applyFill="1" applyBorder="1"/>
    <xf numFmtId="0" fontId="1" fillId="3" borderId="1" xfId="0" applyFont="1" applyFill="1" applyBorder="1" applyAlignment="1">
      <alignment vertical="center" wrapText="1"/>
    </xf>
    <xf numFmtId="0" fontId="1" fillId="3" borderId="1" xfId="0" applyFont="1" applyFill="1" applyBorder="1" applyAlignment="1">
      <alignment vertical="center"/>
    </xf>
    <xf numFmtId="0" fontId="1" fillId="3" borderId="1" xfId="0" applyFont="1" applyFill="1" applyBorder="1" applyAlignment="1">
      <alignment horizontal="center"/>
    </xf>
    <xf numFmtId="164"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1" fontId="1" fillId="0" borderId="0" xfId="0" applyNumberFormat="1" applyFont="1"/>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166" fontId="1"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3" fillId="3" borderId="1" xfId="0" applyFont="1" applyFill="1" applyBorder="1" applyAlignment="1">
      <alignment horizontal="center" vertical="center"/>
    </xf>
    <xf numFmtId="0" fontId="4" fillId="3" borderId="0" xfId="0" applyFont="1" applyFill="1" applyAlignment="1">
      <alignment vertical="center" wrapText="1"/>
    </xf>
    <xf numFmtId="0" fontId="3" fillId="0" borderId="0" xfId="0" applyFont="1" applyAlignment="1">
      <alignment horizontal="center"/>
    </xf>
    <xf numFmtId="0" fontId="1" fillId="3" borderId="3" xfId="0" applyFont="1" applyFill="1" applyBorder="1" applyAlignment="1">
      <alignment horizontal="center" vertical="center"/>
    </xf>
    <xf numFmtId="0" fontId="1" fillId="3" borderId="3" xfId="0" applyFont="1" applyFill="1" applyBorder="1" applyAlignment="1">
      <alignment horizontal="left" vertical="center" wrapText="1"/>
    </xf>
    <xf numFmtId="2" fontId="1" fillId="3" borderId="1" xfId="0" applyNumberFormat="1" applyFont="1" applyFill="1" applyBorder="1"/>
    <xf numFmtId="165" fontId="1" fillId="3" borderId="1" xfId="0" applyNumberFormat="1" applyFont="1" applyFill="1" applyBorder="1" applyAlignment="1">
      <alignment horizontal="center" vertical="center"/>
    </xf>
    <xf numFmtId="1" fontId="1" fillId="3" borderId="0" xfId="0" applyNumberFormat="1" applyFont="1" applyFill="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wrapText="1"/>
    </xf>
    <xf numFmtId="44" fontId="1" fillId="0" borderId="1" xfId="1" applyFont="1" applyBorder="1"/>
    <xf numFmtId="0" fontId="3"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167" fontId="10" fillId="0" borderId="1" xfId="0" applyNumberFormat="1" applyFont="1" applyBorder="1" applyAlignment="1">
      <alignment vertical="center"/>
    </xf>
    <xf numFmtId="167" fontId="9" fillId="0" borderId="0" xfId="0" applyNumberFormat="1" applyFont="1" applyAlignment="1">
      <alignment horizontal="center" vertical="center"/>
    </xf>
    <xf numFmtId="167" fontId="10" fillId="0" borderId="6" xfId="0" applyNumberFormat="1" applyFont="1" applyBorder="1" applyAlignment="1">
      <alignment vertical="center"/>
    </xf>
    <xf numFmtId="167" fontId="10" fillId="0" borderId="11" xfId="0" applyNumberFormat="1" applyFont="1" applyBorder="1" applyAlignment="1">
      <alignment vertical="center"/>
    </xf>
    <xf numFmtId="167" fontId="10" fillId="0" borderId="7" xfId="0" applyNumberFormat="1" applyFont="1" applyBorder="1" applyAlignment="1">
      <alignment vertical="center"/>
    </xf>
    <xf numFmtId="0" fontId="14" fillId="0" borderId="0" xfId="0" applyFont="1" applyAlignment="1">
      <alignment horizontal="center" vertical="center"/>
    </xf>
    <xf numFmtId="0" fontId="18" fillId="0" borderId="0" xfId="0" applyFont="1" applyAlignment="1">
      <alignment vertical="center"/>
    </xf>
    <xf numFmtId="168" fontId="19" fillId="0" borderId="0" xfId="0" applyNumberFormat="1" applyFont="1"/>
    <xf numFmtId="0" fontId="20" fillId="0" borderId="0" xfId="0" applyFont="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68" fontId="19" fillId="0" borderId="0" xfId="0" applyNumberFormat="1" applyFont="1" applyAlignment="1">
      <alignment horizontal="center" vertical="center"/>
    </xf>
    <xf numFmtId="0" fontId="22" fillId="0" borderId="0" xfId="0" applyFont="1" applyAlignment="1">
      <alignment horizontal="center" vertical="center"/>
    </xf>
    <xf numFmtId="167" fontId="20" fillId="0" borderId="0" xfId="0" applyNumberFormat="1" applyFont="1" applyAlignment="1">
      <alignment horizontal="center" vertical="center"/>
    </xf>
    <xf numFmtId="0" fontId="21" fillId="0" borderId="4" xfId="0" applyFont="1" applyBorder="1" applyAlignment="1">
      <alignment vertical="center"/>
    </xf>
    <xf numFmtId="0" fontId="21" fillId="0" borderId="0" xfId="0" applyFont="1" applyAlignment="1">
      <alignment vertical="center"/>
    </xf>
    <xf numFmtId="0" fontId="21" fillId="0" borderId="5" xfId="0" applyFont="1" applyBorder="1" applyAlignment="1">
      <alignment vertical="center"/>
    </xf>
    <xf numFmtId="0" fontId="18" fillId="0" borderId="0" xfId="0" applyFont="1" applyAlignment="1">
      <alignment horizontal="center" vertical="center"/>
    </xf>
    <xf numFmtId="167" fontId="19" fillId="0" borderId="0" xfId="0" applyNumberFormat="1" applyFont="1" applyAlignment="1">
      <alignment horizontal="center" vertical="center"/>
    </xf>
    <xf numFmtId="166" fontId="21" fillId="0" borderId="1" xfId="0" applyNumberFormat="1" applyFont="1" applyBorder="1" applyAlignment="1">
      <alignment horizontal="center" vertical="center"/>
    </xf>
    <xf numFmtId="0" fontId="21" fillId="0" borderId="19" xfId="0" applyFont="1" applyBorder="1" applyAlignment="1">
      <alignment vertical="center"/>
    </xf>
    <xf numFmtId="0" fontId="21" fillId="0" borderId="20" xfId="0" applyFont="1" applyBorder="1" applyAlignment="1">
      <alignment vertical="center"/>
    </xf>
    <xf numFmtId="0" fontId="21" fillId="0" borderId="21" xfId="0" applyFont="1" applyBorder="1" applyAlignment="1">
      <alignment vertical="center"/>
    </xf>
    <xf numFmtId="0" fontId="19" fillId="0" borderId="0" xfId="0" applyFont="1"/>
    <xf numFmtId="168" fontId="20" fillId="0" borderId="0" xfId="0" applyNumberFormat="1" applyFont="1" applyAlignment="1">
      <alignment horizontal="center"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0" fillId="0" borderId="0" xfId="0" applyAlignment="1">
      <alignment horizontal="center"/>
    </xf>
    <xf numFmtId="0" fontId="21" fillId="0" borderId="0" xfId="0" applyFont="1"/>
    <xf numFmtId="167" fontId="0" fillId="0" borderId="0" xfId="0" applyNumberFormat="1"/>
    <xf numFmtId="166" fontId="0" fillId="0" borderId="0" xfId="0" applyNumberFormat="1"/>
    <xf numFmtId="0" fontId="23" fillId="0" borderId="0" xfId="0" applyFont="1" applyAlignment="1">
      <alignment vertical="center"/>
    </xf>
    <xf numFmtId="0" fontId="23" fillId="0" borderId="0" xfId="0" applyFont="1" applyAlignment="1">
      <alignment vertical="center" wrapText="1"/>
    </xf>
    <xf numFmtId="0" fontId="23" fillId="0" borderId="0" xfId="0" applyFont="1"/>
    <xf numFmtId="0" fontId="23" fillId="0" borderId="0" xfId="0" applyFont="1" applyAlignment="1">
      <alignment wrapText="1"/>
    </xf>
    <xf numFmtId="168" fontId="0" fillId="0" borderId="0" xfId="0" applyNumberFormat="1"/>
    <xf numFmtId="0" fontId="24" fillId="0" borderId="8" xfId="0" applyFont="1" applyBorder="1" applyAlignment="1">
      <alignment vertical="center"/>
    </xf>
    <xf numFmtId="0" fontId="24" fillId="0" borderId="9" xfId="0" applyFont="1" applyBorder="1" applyAlignment="1">
      <alignment vertical="center"/>
    </xf>
    <xf numFmtId="0" fontId="24" fillId="0" borderId="19" xfId="0" applyFont="1" applyBorder="1" applyAlignment="1">
      <alignment vertical="center"/>
    </xf>
    <xf numFmtId="0" fontId="24" fillId="0" borderId="20" xfId="0" applyFont="1" applyBorder="1" applyAlignment="1">
      <alignment vertical="center"/>
    </xf>
    <xf numFmtId="0" fontId="21" fillId="0" borderId="24" xfId="0" applyFont="1" applyBorder="1" applyAlignment="1">
      <alignment vertical="center"/>
    </xf>
    <xf numFmtId="0" fontId="21" fillId="0" borderId="25" xfId="0" applyFont="1" applyBorder="1" applyAlignment="1">
      <alignment vertical="center"/>
    </xf>
    <xf numFmtId="166" fontId="23" fillId="0" borderId="0" xfId="0" applyNumberFormat="1" applyFont="1" applyAlignment="1">
      <alignment vertical="center"/>
    </xf>
    <xf numFmtId="0" fontId="3" fillId="0" borderId="1" xfId="0" applyFont="1" applyBorder="1" applyAlignment="1">
      <alignment horizontal="center"/>
    </xf>
    <xf numFmtId="0" fontId="3" fillId="0" borderId="1" xfId="0" applyFont="1" applyBorder="1"/>
    <xf numFmtId="166" fontId="1" fillId="0" borderId="1" xfId="0" applyNumberFormat="1" applyFont="1" applyBorder="1"/>
    <xf numFmtId="1" fontId="1" fillId="0" borderId="1" xfId="0" applyNumberFormat="1" applyFont="1" applyBorder="1"/>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6" fillId="0" borderId="1" xfId="0" applyFont="1" applyBorder="1" applyAlignment="1">
      <alignment horizontal="center"/>
    </xf>
    <xf numFmtId="0" fontId="6" fillId="0" borderId="1" xfId="0" applyFont="1" applyBorder="1"/>
    <xf numFmtId="0" fontId="0" fillId="0" borderId="1" xfId="0" applyBorder="1"/>
    <xf numFmtId="0" fontId="0" fillId="0" borderId="1" xfId="0" applyBorder="1" applyAlignment="1">
      <alignment horizontal="center"/>
    </xf>
    <xf numFmtId="166" fontId="0" fillId="0" borderId="1" xfId="0" applyNumberFormat="1" applyBorder="1"/>
    <xf numFmtId="0" fontId="6" fillId="0" borderId="0" xfId="0" applyFont="1" applyAlignment="1">
      <alignment horizontal="center"/>
    </xf>
    <xf numFmtId="176" fontId="3" fillId="5" borderId="1" xfId="2"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176" fontId="3" fillId="7" borderId="1" xfId="2" applyNumberFormat="1" applyFont="1" applyFill="1" applyBorder="1" applyAlignment="1">
      <alignment horizontal="center" vertical="center" wrapText="1"/>
    </xf>
    <xf numFmtId="176" fontId="1" fillId="0" borderId="1" xfId="2" applyNumberFormat="1" applyFont="1" applyFill="1" applyBorder="1" applyAlignment="1">
      <alignment horizontal="right" vertical="center" wrapText="1"/>
    </xf>
    <xf numFmtId="0" fontId="1" fillId="0" borderId="1" xfId="0" applyFont="1" applyBorder="1" applyAlignment="1">
      <alignment horizontal="right" vertical="center" wrapText="1"/>
    </xf>
    <xf numFmtId="176" fontId="1" fillId="0" borderId="1" xfId="2" applyNumberFormat="1" applyFont="1" applyFill="1" applyBorder="1" applyAlignment="1">
      <alignment horizontal="center" vertical="center" wrapText="1"/>
    </xf>
    <xf numFmtId="176" fontId="3" fillId="0" borderId="1" xfId="2" applyNumberFormat="1" applyFont="1" applyFill="1" applyBorder="1" applyAlignment="1">
      <alignment horizontal="center" vertical="center" wrapText="1"/>
    </xf>
    <xf numFmtId="0" fontId="3" fillId="7" borderId="1" xfId="0" applyFont="1" applyFill="1" applyBorder="1" applyAlignment="1">
      <alignment horizontal="right" vertical="center" wrapText="1"/>
    </xf>
    <xf numFmtId="0" fontId="1" fillId="7" borderId="1" xfId="0" applyFont="1" applyFill="1" applyBorder="1" applyAlignment="1">
      <alignment horizontal="center" vertical="center" wrapText="1"/>
    </xf>
    <xf numFmtId="2" fontId="1"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1" fillId="0" borderId="1" xfId="0" applyFont="1" applyBorder="1" applyAlignment="1">
      <alignment vertical="center"/>
    </xf>
    <xf numFmtId="176" fontId="1" fillId="0" borderId="1" xfId="2" applyNumberFormat="1" applyFont="1" applyBorder="1" applyAlignment="1">
      <alignment vertical="center"/>
    </xf>
    <xf numFmtId="176" fontId="1" fillId="0" borderId="0" xfId="2" applyNumberFormat="1" applyFont="1"/>
    <xf numFmtId="0" fontId="3" fillId="0" borderId="1" xfId="0" applyFont="1" applyBorder="1" applyAlignment="1">
      <alignment wrapText="1"/>
    </xf>
    <xf numFmtId="0" fontId="3" fillId="0" borderId="1" xfId="0" applyFont="1" applyBorder="1" applyAlignment="1">
      <alignment horizontal="right"/>
    </xf>
    <xf numFmtId="176" fontId="3" fillId="0" borderId="1" xfId="0" applyNumberFormat="1" applyFont="1" applyBorder="1"/>
    <xf numFmtId="0" fontId="1" fillId="0" borderId="1" xfId="0" applyFont="1" applyBorder="1" applyAlignment="1">
      <alignment vertical="center" wrapText="1"/>
    </xf>
    <xf numFmtId="176" fontId="3" fillId="0" borderId="0" xfId="2" applyNumberFormat="1" applyFont="1" applyAlignment="1">
      <alignment horizontal="center" vertical="center" wrapText="1"/>
    </xf>
    <xf numFmtId="166" fontId="1" fillId="0" borderId="0" xfId="0" applyNumberFormat="1" applyFont="1"/>
    <xf numFmtId="166" fontId="1" fillId="6" borderId="1" xfId="0" applyNumberFormat="1" applyFont="1" applyFill="1" applyBorder="1"/>
    <xf numFmtId="176" fontId="1" fillId="0" borderId="0" xfId="2" applyNumberFormat="1" applyFont="1" applyAlignment="1">
      <alignment horizontal="center" vertical="center" wrapText="1"/>
    </xf>
    <xf numFmtId="168" fontId="21" fillId="0" borderId="0" xfId="0" applyNumberFormat="1" applyFont="1" applyAlignment="1">
      <alignment vertical="center"/>
    </xf>
    <xf numFmtId="0" fontId="21" fillId="0" borderId="28" xfId="0" applyFont="1" applyBorder="1" applyAlignment="1">
      <alignment vertical="center"/>
    </xf>
    <xf numFmtId="166" fontId="21" fillId="0" borderId="26" xfId="0" applyNumberFormat="1" applyFont="1" applyBorder="1" applyAlignment="1">
      <alignment horizontal="center" vertical="center"/>
    </xf>
    <xf numFmtId="0" fontId="21" fillId="0" borderId="35" xfId="0" applyFont="1" applyBorder="1" applyAlignment="1">
      <alignment vertical="center"/>
    </xf>
    <xf numFmtId="166" fontId="0" fillId="0" borderId="0" xfId="0" applyNumberFormat="1" applyAlignment="1">
      <alignment horizontal="center" vertical="center"/>
    </xf>
    <xf numFmtId="166" fontId="6" fillId="0" borderId="1" xfId="0" applyNumberFormat="1" applyFont="1" applyBorder="1"/>
    <xf numFmtId="0" fontId="6" fillId="5" borderId="1" xfId="0" applyFont="1" applyFill="1" applyBorder="1" applyAlignment="1">
      <alignment horizontal="center"/>
    </xf>
    <xf numFmtId="0" fontId="1" fillId="0" borderId="1" xfId="0" applyFont="1" applyBorder="1" applyAlignment="1">
      <alignment horizontal="right"/>
    </xf>
    <xf numFmtId="2" fontId="1" fillId="0" borderId="1" xfId="0" applyNumberFormat="1" applyFont="1" applyBorder="1" applyAlignment="1">
      <alignment horizontal="right"/>
    </xf>
    <xf numFmtId="0" fontId="1" fillId="6" borderId="1" xfId="0" applyFont="1" applyFill="1" applyBorder="1"/>
    <xf numFmtId="0" fontId="1" fillId="3" borderId="0" xfId="0" applyFont="1" applyFill="1" applyAlignment="1">
      <alignment horizontal="center"/>
    </xf>
    <xf numFmtId="0" fontId="1" fillId="6" borderId="0" xfId="0" applyFont="1" applyFill="1" applyAlignment="1">
      <alignment horizontal="center" vertical="center"/>
    </xf>
    <xf numFmtId="0" fontId="1" fillId="6" borderId="0" xfId="0" applyFont="1" applyFill="1"/>
    <xf numFmtId="166" fontId="1" fillId="3" borderId="0" xfId="0" applyNumberFormat="1" applyFont="1" applyFill="1"/>
    <xf numFmtId="176" fontId="1" fillId="0" borderId="0" xfId="0" applyNumberFormat="1" applyFont="1"/>
    <xf numFmtId="179" fontId="1" fillId="0" borderId="1" xfId="2" applyNumberFormat="1" applyFont="1" applyFill="1" applyBorder="1" applyAlignment="1">
      <alignment horizontal="right" vertical="center" wrapText="1"/>
    </xf>
    <xf numFmtId="176" fontId="1" fillId="3" borderId="1" xfId="2" applyNumberFormat="1" applyFont="1" applyFill="1" applyBorder="1" applyAlignment="1">
      <alignment horizontal="right" vertical="center" wrapText="1"/>
    </xf>
    <xf numFmtId="166" fontId="1" fillId="3" borderId="1" xfId="0" applyNumberFormat="1" applyFont="1" applyFill="1" applyBorder="1" applyAlignment="1">
      <alignment horizontal="right" vertical="center" wrapText="1"/>
    </xf>
    <xf numFmtId="176" fontId="1" fillId="3" borderId="1" xfId="2" applyNumberFormat="1" applyFont="1" applyFill="1" applyBorder="1" applyAlignment="1">
      <alignment horizontal="center" vertical="center" wrapText="1"/>
    </xf>
    <xf numFmtId="0" fontId="3" fillId="3" borderId="0" xfId="0" applyFont="1" applyFill="1" applyAlignment="1">
      <alignment horizontal="center" vertical="center" wrapText="1"/>
    </xf>
    <xf numFmtId="176" fontId="1" fillId="3" borderId="0" xfId="2" applyNumberFormat="1" applyFont="1" applyFill="1" applyAlignment="1">
      <alignment horizontal="center" vertical="center" wrapText="1"/>
    </xf>
    <xf numFmtId="176" fontId="3" fillId="3" borderId="0" xfId="2" applyNumberFormat="1" applyFont="1" applyFill="1" applyAlignment="1">
      <alignment horizontal="center" vertical="center" wrapText="1"/>
    </xf>
    <xf numFmtId="0" fontId="1" fillId="3" borderId="6" xfId="0" applyFont="1" applyFill="1" applyBorder="1" applyAlignment="1">
      <alignment horizontal="left" vertical="center" wrapText="1"/>
    </xf>
    <xf numFmtId="164" fontId="1" fillId="3" borderId="1" xfId="0" applyNumberFormat="1" applyFont="1" applyFill="1" applyBorder="1" applyAlignment="1">
      <alignment horizontal="righ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wrapText="1"/>
    </xf>
    <xf numFmtId="2" fontId="1" fillId="3" borderId="1" xfId="0" applyNumberFormat="1" applyFont="1" applyFill="1" applyBorder="1" applyAlignment="1">
      <alignment horizontal="right" vertical="center" wrapText="1"/>
    </xf>
    <xf numFmtId="179" fontId="1" fillId="3" borderId="1" xfId="2" applyNumberFormat="1" applyFont="1" applyFill="1" applyBorder="1" applyAlignment="1">
      <alignment horizontal="right" vertical="center" wrapText="1"/>
    </xf>
    <xf numFmtId="0" fontId="1" fillId="3" borderId="6" xfId="0" applyFont="1" applyFill="1" applyBorder="1" applyAlignment="1">
      <alignment wrapText="1"/>
    </xf>
    <xf numFmtId="1" fontId="1" fillId="3" borderId="1" xfId="0" applyNumberFormat="1" applyFont="1" applyFill="1" applyBorder="1" applyAlignment="1">
      <alignment horizontal="right" vertical="center" wrapText="1"/>
    </xf>
    <xf numFmtId="0" fontId="3" fillId="3" borderId="1" xfId="0" applyFont="1" applyFill="1" applyBorder="1" applyAlignment="1">
      <alignment horizontal="center" vertical="center" wrapText="1"/>
    </xf>
    <xf numFmtId="176" fontId="3" fillId="3" borderId="1" xfId="2"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1" fontId="3" fillId="3" borderId="0" xfId="0" applyNumberFormat="1" applyFont="1" applyFill="1" applyAlignment="1">
      <alignment horizontal="center" vertical="center" wrapText="1"/>
    </xf>
    <xf numFmtId="0" fontId="28" fillId="3" borderId="0" xfId="0" applyFont="1" applyFill="1" applyAlignment="1">
      <alignment horizontal="center" vertical="center" wrapText="1"/>
    </xf>
    <xf numFmtId="176" fontId="26" fillId="3" borderId="0" xfId="2" applyNumberFormat="1" applyFont="1" applyFill="1" applyAlignment="1">
      <alignment horizontal="center" vertical="center" wrapText="1"/>
    </xf>
    <xf numFmtId="176" fontId="28" fillId="3" borderId="0" xfId="2" applyNumberFormat="1" applyFont="1" applyFill="1" applyAlignment="1">
      <alignment horizontal="center" vertical="center" wrapText="1"/>
    </xf>
    <xf numFmtId="0" fontId="27" fillId="3" borderId="1" xfId="0" applyFont="1" applyFill="1" applyBorder="1" applyAlignment="1">
      <alignment horizontal="center" vertical="center" wrapText="1"/>
    </xf>
    <xf numFmtId="0" fontId="27" fillId="3" borderId="1" xfId="0" applyFont="1" applyFill="1" applyBorder="1" applyAlignment="1">
      <alignment wrapText="1"/>
    </xf>
    <xf numFmtId="176" fontId="27" fillId="3" borderId="1" xfId="2" applyNumberFormat="1" applyFont="1" applyFill="1" applyBorder="1" applyAlignment="1">
      <alignment horizontal="right" vertical="center" wrapText="1"/>
    </xf>
    <xf numFmtId="2" fontId="27" fillId="3" borderId="1" xfId="0" applyNumberFormat="1" applyFont="1" applyFill="1" applyBorder="1" applyAlignment="1">
      <alignment horizontal="right" vertical="center" wrapText="1"/>
    </xf>
    <xf numFmtId="176" fontId="27" fillId="3" borderId="1" xfId="2" applyNumberFormat="1" applyFont="1" applyFill="1" applyBorder="1" applyAlignment="1">
      <alignment horizontal="center" vertical="center" wrapText="1"/>
    </xf>
    <xf numFmtId="0" fontId="27" fillId="3" borderId="1" xfId="0" applyFont="1" applyFill="1" applyBorder="1" applyAlignment="1">
      <alignment horizontal="left" vertical="center" wrapText="1"/>
    </xf>
    <xf numFmtId="0" fontId="27" fillId="3" borderId="6" xfId="0" applyFont="1" applyFill="1" applyBorder="1" applyAlignment="1">
      <alignment wrapText="1"/>
    </xf>
    <xf numFmtId="0" fontId="27" fillId="0" borderId="1" xfId="0" applyFont="1" applyBorder="1" applyAlignment="1">
      <alignment horizontal="center" vertical="center" wrapText="1"/>
    </xf>
    <xf numFmtId="176" fontId="29" fillId="0" borderId="1" xfId="2"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6" xfId="0" applyFont="1" applyBorder="1" applyAlignment="1">
      <alignment wrapText="1"/>
    </xf>
    <xf numFmtId="176" fontId="27" fillId="0" borderId="1" xfId="2" applyNumberFormat="1" applyFont="1" applyFill="1" applyBorder="1" applyAlignment="1">
      <alignment horizontal="right" vertical="center" wrapText="1"/>
    </xf>
    <xf numFmtId="2" fontId="27" fillId="0" borderId="1" xfId="0" applyNumberFormat="1" applyFont="1" applyBorder="1" applyAlignment="1">
      <alignment horizontal="right" vertical="center" wrapText="1"/>
    </xf>
    <xf numFmtId="176" fontId="27" fillId="0" borderId="1" xfId="2" applyNumberFormat="1" applyFont="1" applyFill="1" applyBorder="1" applyAlignment="1">
      <alignment horizontal="center" vertical="center" wrapText="1"/>
    </xf>
    <xf numFmtId="0" fontId="3" fillId="5" borderId="1" xfId="0" applyFont="1" applyFill="1" applyBorder="1" applyAlignment="1">
      <alignment horizont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1" fontId="1" fillId="3" borderId="2"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3" fillId="5" borderId="1" xfId="0" applyFont="1" applyFill="1" applyBorder="1" applyAlignment="1">
      <alignment horizontal="center"/>
    </xf>
    <xf numFmtId="0" fontId="3" fillId="0" borderId="6" xfId="0" applyFont="1" applyBorder="1" applyAlignment="1">
      <alignment horizontal="right" vertical="center" wrapText="1"/>
    </xf>
    <xf numFmtId="0" fontId="3" fillId="0" borderId="11" xfId="0" applyFont="1" applyBorder="1" applyAlignment="1">
      <alignment horizontal="right" vertical="center" wrapText="1"/>
    </xf>
    <xf numFmtId="0" fontId="3" fillId="0" borderId="7" xfId="0" applyFont="1" applyBorder="1" applyAlignment="1">
      <alignment horizontal="right" vertical="center" wrapText="1"/>
    </xf>
    <xf numFmtId="0" fontId="29" fillId="0" borderId="6" xfId="0" applyFont="1" applyBorder="1" applyAlignment="1">
      <alignment horizontal="right" vertical="center" wrapText="1"/>
    </xf>
    <xf numFmtId="0" fontId="29" fillId="0" borderId="11" xfId="0" applyFont="1" applyBorder="1" applyAlignment="1">
      <alignment horizontal="right" vertical="center" wrapText="1"/>
    </xf>
    <xf numFmtId="0" fontId="29" fillId="0" borderId="7" xfId="0" applyFont="1" applyBorder="1" applyAlignment="1">
      <alignment horizontal="right" vertical="center" wrapText="1"/>
    </xf>
    <xf numFmtId="0" fontId="3" fillId="0" borderId="1" xfId="0" applyFont="1" applyBorder="1" applyAlignment="1">
      <alignment horizontal="right" vertical="center" wrapText="1"/>
    </xf>
    <xf numFmtId="0" fontId="3" fillId="3" borderId="6" xfId="0" applyFont="1" applyFill="1" applyBorder="1" applyAlignment="1">
      <alignment horizontal="right" vertical="center" wrapText="1"/>
    </xf>
    <xf numFmtId="0" fontId="3" fillId="3" borderId="11"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3" fillId="5" borderId="1" xfId="0" applyFont="1" applyFill="1" applyBorder="1" applyAlignment="1">
      <alignment horizontal="center" vertical="center" wrapText="1"/>
    </xf>
    <xf numFmtId="0" fontId="13" fillId="0" borderId="2"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6" xfId="0"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wrapText="1"/>
    </xf>
    <xf numFmtId="0" fontId="21" fillId="0" borderId="10" xfId="0" applyFont="1" applyBorder="1" applyAlignment="1">
      <alignment horizontal="center" vertical="center"/>
    </xf>
    <xf numFmtId="0" fontId="21" fillId="0" borderId="7" xfId="0" applyFont="1" applyBorder="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32" xfId="0" applyFont="1" applyBorder="1" applyAlignment="1">
      <alignment horizontal="center" vertical="center"/>
    </xf>
    <xf numFmtId="0" fontId="21" fillId="0" borderId="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xf>
    <xf numFmtId="0" fontId="21" fillId="0" borderId="18" xfId="0" applyFont="1" applyBorder="1" applyAlignment="1">
      <alignment horizontal="center" vertical="center"/>
    </xf>
    <xf numFmtId="0" fontId="18" fillId="0" borderId="0" xfId="0" applyFont="1" applyAlignment="1">
      <alignment horizontal="center" vertical="center"/>
    </xf>
    <xf numFmtId="0" fontId="21" fillId="0" borderId="9" xfId="0" applyFont="1" applyBorder="1" applyAlignment="1">
      <alignment horizontal="center" vertical="center"/>
    </xf>
    <xf numFmtId="166" fontId="21" fillId="0" borderId="3" xfId="0" applyNumberFormat="1" applyFont="1" applyBorder="1" applyAlignment="1">
      <alignment horizontal="center" vertical="center"/>
    </xf>
    <xf numFmtId="166" fontId="21" fillId="0" borderId="1" xfId="0" applyNumberFormat="1" applyFont="1" applyBorder="1" applyAlignment="1">
      <alignment horizontal="center" vertical="center"/>
    </xf>
    <xf numFmtId="2" fontId="21" fillId="0" borderId="3" xfId="0" applyNumberFormat="1" applyFont="1" applyBorder="1" applyAlignment="1">
      <alignment horizontal="center" vertical="center"/>
    </xf>
    <xf numFmtId="2" fontId="21" fillId="0" borderId="1" xfId="0" applyNumberFormat="1" applyFont="1" applyBorder="1" applyAlignment="1">
      <alignment horizontal="center" vertical="center"/>
    </xf>
    <xf numFmtId="166" fontId="21" fillId="4" borderId="3" xfId="0" applyNumberFormat="1" applyFont="1" applyFill="1" applyBorder="1" applyAlignment="1">
      <alignment horizontal="center" vertical="center"/>
    </xf>
    <xf numFmtId="0" fontId="21" fillId="4" borderId="1" xfId="0" applyFont="1" applyFill="1" applyBorder="1" applyAlignment="1">
      <alignment horizontal="center" vertical="center"/>
    </xf>
    <xf numFmtId="1" fontId="21" fillId="0" borderId="3" xfId="0" applyNumberFormat="1" applyFont="1" applyBorder="1" applyAlignment="1">
      <alignment horizontal="center" vertical="center"/>
    </xf>
    <xf numFmtId="1" fontId="21" fillId="0" borderId="1" xfId="0" applyNumberFormat="1" applyFont="1" applyBorder="1" applyAlignment="1">
      <alignment horizontal="center" vertical="center"/>
    </xf>
    <xf numFmtId="168" fontId="21" fillId="0" borderId="3" xfId="0" applyNumberFormat="1" applyFont="1" applyBorder="1" applyAlignment="1">
      <alignment horizontal="center" vertical="center"/>
    </xf>
    <xf numFmtId="168" fontId="21" fillId="0" borderId="1" xfId="0" applyNumberFormat="1" applyFont="1" applyBorder="1" applyAlignment="1">
      <alignment horizontal="center" vertical="center"/>
    </xf>
    <xf numFmtId="168" fontId="21" fillId="0" borderId="2" xfId="0" applyNumberFormat="1" applyFont="1" applyBorder="1" applyAlignment="1">
      <alignment horizontal="center" vertical="center"/>
    </xf>
    <xf numFmtId="168" fontId="21" fillId="0" borderId="18" xfId="0" applyNumberFormat="1" applyFont="1" applyBorder="1" applyAlignment="1">
      <alignment horizontal="center" vertical="center"/>
    </xf>
    <xf numFmtId="1" fontId="21" fillId="0" borderId="30" xfId="0" applyNumberFormat="1" applyFont="1" applyBorder="1" applyAlignment="1">
      <alignment horizontal="center" vertical="center"/>
    </xf>
    <xf numFmtId="1" fontId="21" fillId="0" borderId="26" xfId="0" applyNumberFormat="1" applyFont="1" applyBorder="1" applyAlignment="1">
      <alignment horizontal="center" vertical="center"/>
    </xf>
    <xf numFmtId="0" fontId="0" fillId="0" borderId="0" xfId="0" applyAlignment="1">
      <alignment horizontal="center"/>
    </xf>
    <xf numFmtId="166" fontId="21" fillId="0" borderId="2" xfId="0" applyNumberFormat="1" applyFont="1" applyBorder="1" applyAlignment="1">
      <alignment horizontal="center" vertical="center"/>
    </xf>
    <xf numFmtId="166" fontId="21" fillId="0" borderId="18" xfId="0" applyNumberFormat="1" applyFont="1" applyBorder="1" applyAlignment="1">
      <alignment horizontal="center" vertical="center"/>
    </xf>
    <xf numFmtId="164" fontId="21" fillId="0" borderId="2" xfId="0" applyNumberFormat="1" applyFont="1" applyBorder="1" applyAlignment="1">
      <alignment horizontal="center" vertical="center"/>
    </xf>
    <xf numFmtId="164" fontId="21" fillId="0" borderId="18" xfId="0" applyNumberFormat="1" applyFont="1" applyBorder="1" applyAlignment="1">
      <alignment horizontal="center" vertical="center"/>
    </xf>
    <xf numFmtId="164" fontId="21" fillId="0" borderId="3" xfId="0" applyNumberFormat="1" applyFont="1" applyBorder="1" applyAlignment="1">
      <alignment horizontal="center" vertical="center"/>
    </xf>
    <xf numFmtId="166" fontId="21" fillId="4" borderId="2" xfId="0" applyNumberFormat="1" applyFont="1" applyFill="1" applyBorder="1" applyAlignment="1">
      <alignment horizontal="center" vertical="center"/>
    </xf>
    <xf numFmtId="166" fontId="21" fillId="4" borderId="18" xfId="0" applyNumberFormat="1" applyFont="1" applyFill="1" applyBorder="1" applyAlignment="1">
      <alignment horizontal="center" vertical="center"/>
    </xf>
    <xf numFmtId="1" fontId="21" fillId="0" borderId="2" xfId="0" applyNumberFormat="1" applyFont="1" applyBorder="1" applyAlignment="1">
      <alignment horizontal="center" vertical="center"/>
    </xf>
    <xf numFmtId="1" fontId="21" fillId="0" borderId="18" xfId="0" applyNumberFormat="1" applyFont="1" applyBorder="1" applyAlignment="1">
      <alignment horizontal="center" vertical="center"/>
    </xf>
    <xf numFmtId="168" fontId="21" fillId="0" borderId="20" xfId="0" applyNumberFormat="1" applyFont="1" applyBorder="1" applyAlignment="1">
      <alignment horizontal="center" vertical="center"/>
    </xf>
    <xf numFmtId="168" fontId="21" fillId="0" borderId="9" xfId="0" applyNumberFormat="1" applyFont="1" applyBorder="1" applyAlignment="1">
      <alignment horizontal="center" vertical="center"/>
    </xf>
    <xf numFmtId="0" fontId="21" fillId="0" borderId="1" xfId="0" applyFont="1" applyBorder="1" applyAlignment="1">
      <alignment horizontal="center" vertical="center" wrapText="1"/>
    </xf>
    <xf numFmtId="0" fontId="21" fillId="0" borderId="8"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16" xfId="0" applyFont="1" applyBorder="1" applyAlignment="1">
      <alignment horizontal="center" vertical="center" wrapText="1"/>
    </xf>
    <xf numFmtId="0" fontId="21" fillId="0" borderId="36" xfId="0" applyFont="1" applyBorder="1" applyAlignment="1">
      <alignment horizontal="center" vertical="center"/>
    </xf>
    <xf numFmtId="0" fontId="21" fillId="0" borderId="37" xfId="0" applyFont="1" applyBorder="1" applyAlignment="1">
      <alignment horizontal="center" vertical="center"/>
    </xf>
    <xf numFmtId="166" fontId="21" fillId="0" borderId="38" xfId="0" applyNumberFormat="1" applyFont="1" applyBorder="1" applyAlignment="1">
      <alignment horizontal="center" vertical="center"/>
    </xf>
    <xf numFmtId="0" fontId="21" fillId="0" borderId="39" xfId="0" applyFont="1" applyBorder="1" applyAlignment="1">
      <alignment horizontal="center" vertical="center"/>
    </xf>
    <xf numFmtId="0" fontId="21" fillId="0" borderId="27" xfId="0" applyFont="1" applyBorder="1" applyAlignment="1">
      <alignment horizontal="center" vertical="center"/>
    </xf>
    <xf numFmtId="1" fontId="21" fillId="0" borderId="33" xfId="0" applyNumberFormat="1" applyFont="1" applyBorder="1" applyAlignment="1">
      <alignment horizontal="center" vertical="center"/>
    </xf>
    <xf numFmtId="1" fontId="21" fillId="0" borderId="34" xfId="0" applyNumberFormat="1" applyFont="1" applyBorder="1" applyAlignment="1">
      <alignment horizontal="center" vertical="center"/>
    </xf>
    <xf numFmtId="0" fontId="21" fillId="0" borderId="4" xfId="0" applyFont="1" applyBorder="1" applyAlignment="1">
      <alignment horizontal="center" vertical="center"/>
    </xf>
    <xf numFmtId="0" fontId="11" fillId="0" borderId="1" xfId="0" applyFont="1" applyBorder="1" applyAlignment="1">
      <alignment horizontal="center" vertical="center" wrapText="1"/>
    </xf>
    <xf numFmtId="0" fontId="8" fillId="0" borderId="6" xfId="0" applyFont="1" applyBorder="1" applyAlignment="1">
      <alignment horizontal="center" vertical="center"/>
    </xf>
    <xf numFmtId="0" fontId="10" fillId="0" borderId="7" xfId="0" applyFont="1" applyBorder="1" applyAlignment="1">
      <alignment horizontal="center" vertical="center"/>
    </xf>
    <xf numFmtId="167" fontId="10" fillId="0" borderId="6" xfId="0" applyNumberFormat="1" applyFont="1" applyBorder="1" applyAlignment="1">
      <alignment horizontal="center" vertical="center"/>
    </xf>
    <xf numFmtId="167" fontId="10" fillId="0" borderId="11" xfId="0" applyNumberFormat="1" applyFont="1" applyBorder="1" applyAlignment="1">
      <alignment horizontal="center" vertical="center"/>
    </xf>
    <xf numFmtId="167" fontId="10" fillId="0" borderId="7" xfId="0" applyNumberFormat="1" applyFont="1" applyBorder="1" applyAlignment="1">
      <alignment horizontal="center" vertical="center"/>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7" fillId="0" borderId="4" xfId="0" applyFont="1" applyBorder="1" applyAlignment="1">
      <alignment horizontal="center" wrapText="1"/>
    </xf>
    <xf numFmtId="0" fontId="7" fillId="0" borderId="0" xfId="0" applyFont="1" applyAlignment="1">
      <alignment horizontal="center" wrapText="1"/>
    </xf>
    <xf numFmtId="0" fontId="7" fillId="0" borderId="5"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10" xfId="0" applyFont="1" applyBorder="1" applyAlignment="1">
      <alignment horizontal="center" wrapText="1"/>
    </xf>
    <xf numFmtId="166" fontId="21" fillId="4" borderId="1" xfId="0" applyNumberFormat="1" applyFont="1" applyFill="1" applyBorder="1" applyAlignment="1">
      <alignment horizontal="center" vertical="center"/>
    </xf>
    <xf numFmtId="168" fontId="21" fillId="0" borderId="0" xfId="0" applyNumberFormat="1" applyFont="1" applyAlignment="1">
      <alignment horizontal="center" vertical="center"/>
    </xf>
    <xf numFmtId="168" fontId="21" fillId="0" borderId="32" xfId="0" applyNumberFormat="1" applyFont="1" applyBorder="1" applyAlignment="1">
      <alignment horizontal="center" vertical="center"/>
    </xf>
    <xf numFmtId="168" fontId="21" fillId="0" borderId="29" xfId="0" applyNumberFormat="1" applyFont="1" applyBorder="1" applyAlignment="1">
      <alignment horizontal="center" vertical="center"/>
    </xf>
    <xf numFmtId="168" fontId="21" fillId="0" borderId="31"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2" fontId="21" fillId="0" borderId="2" xfId="0" applyNumberFormat="1" applyFont="1" applyBorder="1" applyAlignment="1">
      <alignment horizontal="center" vertical="center"/>
    </xf>
    <xf numFmtId="2" fontId="21" fillId="0" borderId="18" xfId="0" applyNumberFormat="1" applyFont="1" applyBorder="1" applyAlignment="1">
      <alignment horizontal="center" vertical="center"/>
    </xf>
    <xf numFmtId="166" fontId="21" fillId="0" borderId="6" xfId="0" applyNumberFormat="1" applyFont="1" applyBorder="1" applyAlignment="1">
      <alignment horizontal="center" vertical="center"/>
    </xf>
    <xf numFmtId="0" fontId="21" fillId="0" borderId="11" xfId="0" applyFont="1" applyBorder="1" applyAlignment="1">
      <alignment horizontal="center" vertical="center"/>
    </xf>
    <xf numFmtId="0" fontId="21" fillId="0" borderId="22" xfId="0" applyFont="1" applyBorder="1" applyAlignment="1">
      <alignment horizontal="center" vertical="center"/>
    </xf>
    <xf numFmtId="168" fontId="24" fillId="0" borderId="4" xfId="0" applyNumberFormat="1" applyFont="1" applyBorder="1" applyAlignment="1">
      <alignment horizontal="center" vertical="center"/>
    </xf>
    <xf numFmtId="168" fontId="24" fillId="0" borderId="0" xfId="0" applyNumberFormat="1" applyFont="1" applyAlignment="1">
      <alignment horizontal="center" vertical="center"/>
    </xf>
    <xf numFmtId="0" fontId="21" fillId="0" borderId="23"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0" fillId="0" borderId="0" xfId="0" applyFont="1"/>
    <xf numFmtId="183" fontId="30" fillId="0" borderId="0" xfId="0" applyNumberFormat="1" applyFont="1"/>
    <xf numFmtId="0" fontId="2" fillId="0" borderId="0" xfId="0" applyFont="1" applyAlignment="1">
      <alignment horizontal="left" vertical="center" wrapText="1"/>
    </xf>
  </cellXfs>
  <cellStyles count="11">
    <cellStyle name="Comma" xfId="2" builtinId="3"/>
    <cellStyle name="Comma 10 2" xfId="3" xr:uid="{25308913-A6EB-4093-9333-CFA7889ACCB2}"/>
    <cellStyle name="Comma 17" xfId="5" xr:uid="{BC7DC29E-4668-4B74-B212-F83CD6EA7F39}"/>
    <cellStyle name="Comma 2" xfId="9" xr:uid="{3FBC1A98-F04D-408D-883E-4C201E33B55B}"/>
    <cellStyle name="Comma 3" xfId="10" xr:uid="{8A4002EB-8BD2-42A2-83DA-2A79A010EDB6}"/>
    <cellStyle name="Comma 4" xfId="8" xr:uid="{CBE46CD6-3678-4B35-A5CE-71A8C26FE0E1}"/>
    <cellStyle name="Currency" xfId="1" builtinId="4"/>
    <cellStyle name="Normal" xfId="0" builtinId="0"/>
    <cellStyle name="Normal 10 12" xfId="4" xr:uid="{6ADF99D1-D03A-473C-8B2A-DA91EF84D5A6}"/>
    <cellStyle name="Normal 2" xfId="7" xr:uid="{D16580F4-DED5-4662-A8A8-F93D479CF39C}"/>
    <cellStyle name="Percent 2 3" xfId="6" xr:uid="{78112F55-4EFC-4CF0-810F-44977928FD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6.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16" Type="http://schemas.openxmlformats.org/officeDocument/2006/relationships/externalLink" Target="externalLinks/externalLink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74" Type="http://schemas.openxmlformats.org/officeDocument/2006/relationships/externalLink" Target="externalLinks/externalLink64.xml"/><Relationship Id="rId5" Type="http://schemas.openxmlformats.org/officeDocument/2006/relationships/worksheet" Target="worksheets/sheet5.xml"/><Relationship Id="rId61" Type="http://schemas.openxmlformats.org/officeDocument/2006/relationships/externalLink" Target="externalLinks/externalLink51.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externalLink" Target="externalLinks/externalLink6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61.xml"/><Relationship Id="rId2" Type="http://schemas.openxmlformats.org/officeDocument/2006/relationships/worksheet" Target="worksheets/sheet2.xml"/><Relationship Id="rId29" Type="http://schemas.openxmlformats.org/officeDocument/2006/relationships/externalLink" Target="externalLinks/externalLink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99060</xdr:colOff>
      <xdr:row>0</xdr:row>
      <xdr:rowOff>0</xdr:rowOff>
    </xdr:from>
    <xdr:to>
      <xdr:col>14</xdr:col>
      <xdr:colOff>190772</xdr:colOff>
      <xdr:row>26</xdr:row>
      <xdr:rowOff>68998</xdr:rowOff>
    </xdr:to>
    <xdr:pic>
      <xdr:nvPicPr>
        <xdr:cNvPr id="2" name="Picture 1">
          <a:extLst>
            <a:ext uri="{FF2B5EF4-FFF2-40B4-BE49-F238E27FC236}">
              <a16:creationId xmlns:a16="http://schemas.microsoft.com/office/drawing/2014/main" id="{B447095A-9C09-13A5-60A0-E4BB8A406B37}"/>
            </a:ext>
          </a:extLst>
        </xdr:cNvPr>
        <xdr:cNvPicPr>
          <a:picLocks noChangeAspect="1"/>
        </xdr:cNvPicPr>
      </xdr:nvPicPr>
      <xdr:blipFill>
        <a:blip xmlns:r="http://schemas.openxmlformats.org/officeDocument/2006/relationships" r:embed="rId1"/>
        <a:stretch>
          <a:fillRect/>
        </a:stretch>
      </xdr:blipFill>
      <xdr:spPr>
        <a:xfrm>
          <a:off x="5585460" y="0"/>
          <a:ext cx="3139712" cy="48238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orking%20DBL\Change%20of%20Scope\15038-Guna%20Biaora\ICS-10-03-2017\Original\Documents%20and%20Settings\eng14.STUPAMD\My%20Documents\Property%20Calculato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1.Tenders\6.RFP%20NHAI%20(Gulabpura%20-%20Unaira)_19-08-2013\PCE-Gulabpura_Unaira-%20NH-148D_R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rocurement\d-drv\WINNT\Profiles\Administrator\Desktop\Contract%20M%209_Est&amp;BoQ-%20Revise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test\CE_Rupaichari_L04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20Drive\Others\PRANAV\Technical\Structure%20Measurement\Highway%20Structure\Structure%20Database_Rev.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csserver\Transportation%20Structures\Current%20Projects\13007_DB_Betul-Sarni-Tikdhana-Junardeo-Parasia%20Road(Design)\01_Highway\Calculation-Camber-14.10.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VINAY\AppData\Local\Temp\Documents%20and%20Settings\Atul\Desktop\Karunesh%20Chowdhary\Karunesh%20Chowdhary\MIS\Excel%20sheets\RA%20Bills\Approved%20RA%20bills\RA%20Bill-01-July'07-from%20delh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PMGSY\NBCC_CORR_MATABARI\Revised_080206\Copy%20of%20Estimate4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Bailey_2189_2190\Cost%20Estimate\PMGSY\NBCC_CORR_MATABARI\Revised_080206\Copy%20of%20Estimate4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BALU%20DOCUMENTS\R-%20P%20final%20on210809\Documents%20and%20Settings\Bala\Local%20Settings\Temporary%20Internet%20Files\OLK17\(PN%20BOQ%20%20final%202.6.09)%20,%20analysis%20and%20Boq%20Supporting%20files\Analysis%20%20-%20PN%20(BOT)-V.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BALU%20DOCUMENTS\R-%20P%20final%20on210809\RK%20in%20IVRCL\Tender\4.DSIIDC%20bhawana\1.DSIDC%20Najafgarh\DSIDC%20Najafgarh\Rakesh%20Singh\Hotel\HOTEL-Project%20analysis%20(%20civil%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RCDATACENTER\ActivePrj\BandIP\BandF\Drawings\Cement\Prince\BOQ\O2120\Aditya-%20BOQ-workings-28.1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BALU%20DOCUMENTS\R-%20P%20final%20on210809\Documents%20and%20Settings\Reddy\Desktop\Copy%20of%20Anl%20%20-%20Myd%20to%20Jam%20Km153%20to%20Km171%20-%20Div%20(%20Esc)%20(Depre)-TGR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PLANNING%20ONLINE%20FILES\Documents%20and%20Settings\sureshm\Desktop\ABP%20TED--FY%2011-12\REJI%20KP\Project_Expenditure_Plan_-_FY_09_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Raghu\AppData\Roaming\Microsoft\Excel\smb:\training\training\DOCUME~1\sureshm\LOCALS~1\Temp\Rar$DI04.484\DOCUME~1\Jayanth\LOCALS~1\Temp\Rar$DI00.421\Concurrent%20PMP-MAP%20Centr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95FF81D0\Project_Execution_Plan_(PEP)_FY_11%20(version%2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PLANNING%20ONLINE%20FILES\Documents%20and%20Settings\sureshm\Desktop\ABP%20TED--FY%2011-12\Srinagar-Q3%20-PEP-FY-10-11Fin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Documents%20and%20Settings\eswari\Desktop\Apr'12%20ETC%20%20&amp;%20PEP%20for%20Patna-24.5.2012%20-%20final.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rocurement\d-drv\Procurement\Phase_II\BYPASSES_JAN05\BIJAPUR%20BYPASS_020205\Cost%20Estim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Users\20003733\AppData\Local\Temp\XPGrpWise\DMRC_Voltas_BMS%20TVS%20ECS_STD_Costing_04.10.13R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Mehul%20Pandya\Documents\MEHUL%20LAPTOP\DESK%20TOP\DESK%20TOP%202\COS-FINAL-RA-SOR-2012-2013-IE\1308%20COS%20Order%20estimates\Gujarat%20SDB%202012-13%20(NH%20Ahmedabad%20circle)%20-%20Mail.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Transportation%20Structures\Current%20Projects\13007_DB_Betul-Sarni-Tikdhana-Junardeo-Parasia%20Road(Design)\01_Highway\Calculation-Camber-14.1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RCDATACENTER\ActivePrj\BandIP\BandF\Drawings\Cement\Prince\BOQ\O2120\Aditya-%20BOQ-workings-28.10.04-fin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cs17\LSD\Open%20Foundation\Pier%20Working_R0.19.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Documents%20and%20Settings\eng14.STUPAMD\My%20Documents\Property%20Calculator.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roject-Annual-Budget-02-03\Backups%20for%20link%20files\Discarded%20link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X:\Current%20Projects\11026_DB_Sidhi%20-%20Singroli(Prebid)\26.03.2012-ROW%20FINAL\2.%20Measurement-Sidhi-Singrauli-Rev0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BIHAR_PMGSY\NBCC\Phase-I\Rate%20analysis%20of%20PMGSY\ARRR-ver-11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handrabose\SHARED\APURMS\Bhainsa\Rate%20Analysis\Rate%20Analysis%20-%20Bhainsa\final_datas_of_Bhainsa_2004-05_-new_print%20ou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Final%20cost%20estimate%20of%20west%20tripura(8%20road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Users\ramky\AppData\Local\Temp\Srinagar%20ETC\BALU%20DOCUMENTS\R-%20P%20final%20on210809\1%20Tenders\2.%20Cash%20Contracts\ADB's%20(Latest%20%20&amp;%20Final)\ADB%20%20C10%20to%20C16%20Retender\Analysis%20use\Analysis%20-%20ADB%20C-%2010%20tgrk%2011%20Aug.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Bailey_2189_2190\Cost%20Estimate\Final%20DPRs%2047%20to%2053,%20130205\ARRR-ver-1104(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RCDATACENTER\ActivePrj\BandIP\BandF\Drawings\Cement\Prince\BOQ\O2120\Aditya-%20BOQ-workings-05.01.0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Final%20DPRs%2047%20to%2053,%20130205\ARRR-ver-1104(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Highway\2302_RCD_SH\Cost%20Estimate\Cost%20Estimat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Typical%20Designs%20(Box%20Culvert)\3.5%20m%20Span\BC_1%20x%203.5%20x%201.5\0.0%20m%20Cushion\BC_1x3.5x1.5_0m%20Cushion.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Purba%20Medinipur%20Final%20Estimate_11.02.2006\Rate%20An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Users\ramky\AppData\Local\Temp\Srinagar%20ETC\BALU%20DOCUMENTS\R-%20P%20final%20on210809\RK%20in%20IVRCL\Tender\4.DSIIDC%20bhawana\1.DSIDC%20Najafgarh\DSIDC%20Najafgarh\Rakesh%20Singh\Hotel\HOTEL-Project%20analysis%20(%20civil%2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ighway\PROJECTS\KSHIP%20I\BYPASS\BYPASSES_JAN05\RAICHUR%20BYPASS_180105\Raichur_%20Est&amp;BoQ.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DPR\Karbook\BOQ_Karbook\TR%2002%2060\Annexure_CE_60f.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Current%20Projects\11047_DB_Nagpur-Bhandara%20(Design)\11047_Highway%20Drawings\11_TOLL%20PLAZA\Toll%20Plaza%20R1.4%20-%20(25-3-13)\Design\Work%20Shop\R3%20Design%20document_.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15027_2-Lane%20of%20Barela-Mandla_Section%20of%20NH-12A\Abstract_Boq%20_Measurements\Highway\Current%20Projects\13014_Bhilwara-Ladpura\Abstract_Boq%20_Measurements\Structure\10-MJB_Bhilwara-Ladpura.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Billing\%20prw%20(e)\DOCUME~1\ADMINI~1\LOCALS~1\Temp\Rar$DI00.282\DPR-SD_BOT-24.04.09%20(GJ%20I%20&amp;%20I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rrespondance\dpr\DPR%20to%20CTO\2009\9.DPR-September-09\DPR-SD%20BOT-05.09.0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TENDERING\LUDHIANA%20TALWANDI\working\BOQ%20LUDHIANA%20TALWANDI%20WORKING%2022101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15089_4-Lane%20of%20Hospet-Ballary%20Section%20of%20NH-63\Abstract_Boq%20_Measurements\Structure\15089_Box%20Culvert.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Working%20DBL\Change%20of%20Scope\15038-Guna%20Biaora\ICS-10-03-2017\Original\11_HPC%20103158\15038_HPC%20103158.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Qs-prw\f\Sangram\BSBOT%20(Training)\Bills\Chetan%20Engineers\Final-R1\05.Jun-0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PMGSY\bagafa\TR%2002%2048\Annexure-II.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ranada\DESIGN%20OF%20CONCRETE%20PAVEMEN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15027_2-Lane%20of%20Barela-Mandla_Section%20of%20NH-12A\Abstract_Boq%20_Measurements\Highway\13084_Jodhpur-Pokhran\Abstract_Boq%20_Measurements\Highway\Abstract+Boq+Measurement_13084_Jodhpur-Pokhran.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csserver\Completed%20Project\13080_Agra-Gwalior\Abstract_Boq%20_Measurements\Highway\Abstract+Boq+Measurement_13080_Agra-Gwalior.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Users\Raghu\AppData\Roaming\Microsoft\Excel\smb:\training\training\DOCUME~1\sureshm\LOCALS~1\Temp\Rar$DI04.484\Concurrent%20PMP-MAP%20Central.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elh-fs-01\bss\dools\AV%20MPPCC%20Cor-1(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p-4\PRW%20BILLS\Documents%20and%20Settings\Administrator\Local%20Settings\Temp\wze600\R.A.Bill-MARCH-09%20SEC-III\Sangram\BSBOT%20(Training)\Bills\Chetan%20Engineers\Final-R1\05.Jun-08.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icsserver\Transportation%20Highway\15016-Amritsar-Harike%20Section%20of%20NH-15\15016_Highway\02_Design%20Output\2015-12-17_R1.1\15016_HCount%20Data%20Analysis%20Final%20(AutoCAD).xlsm"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Tendering\Roads\HYD%20ORR\hyb%20orr%20030709%20final%20quote\ORR-PKG1-COSTING%2002-Jul-200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15027_2-Lane%20of%20Barela-Mandla_Section%20of%20NH-12A\Abstract_Boq%20_Measurements\Highway\Current%20Projects\11061_Rewa%20Ring%20Road\Abstract_Boq%20_Measurements\Highway\2.%20Measurement-Rewa%20Ring%20Road_Rev03.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Laxmikant%20Pl\Corsan%20Chandikhol%20NH200\Antonio%20Sir\Planning%20for%20Axon\Axon%20Planning%20-%20with%20Site%20Coordination.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Users\ramky\AppData\Local\Temp\Srinagar%20ETC\Documents%20and%20Settings\eswari\Desktop\Apr'12%20ETC%20%20&amp;%20PEP%20for%20Patna-24.5.2012%20-%20fi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DPR\DPR_SAT\TR%2002%2061\DPR%20AT%20A%20GLAN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ramky\AppData\Local\Temp\BOQ%20of%20Hospet-Chitradurga\Hospet-Chitradurga%20NH-13%20Project%20Cos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Srinivas-1\NAM\Bid%20Documents\NAM(rv)21.07.09\Detailed%20%20Road%20Works%20(AN)%20-%20R2%20(ILFS)%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s>
    <sheetDataSet>
      <sheetData sheetId="0" refreshError="1"/>
      <sheetData sheetId="1" refreshError="1"/>
      <sheetData sheetId="2"/>
      <sheetData sheetId="3">
        <row r="10">
          <cell r="A10">
            <v>0</v>
          </cell>
        </row>
        <row r="12">
          <cell r="AG12">
            <v>0</v>
          </cell>
          <cell r="AH12">
            <v>-46.805</v>
          </cell>
        </row>
        <row r="13">
          <cell r="AG13">
            <v>0</v>
          </cell>
          <cell r="AH13">
            <v>-46.805</v>
          </cell>
        </row>
        <row r="14">
          <cell r="AG14">
            <v>0</v>
          </cell>
          <cell r="AH14">
            <v>-46.805</v>
          </cell>
        </row>
        <row r="15">
          <cell r="AG15">
            <v>0</v>
          </cell>
          <cell r="AH15">
            <v>-46.805</v>
          </cell>
        </row>
        <row r="16">
          <cell r="AG16">
            <v>0</v>
          </cell>
          <cell r="AH16">
            <v>-46.805</v>
          </cell>
        </row>
        <row r="17">
          <cell r="AG17">
            <v>0</v>
          </cell>
          <cell r="AH17">
            <v>-46.805</v>
          </cell>
        </row>
        <row r="18">
          <cell r="AG18">
            <v>0</v>
          </cell>
          <cell r="AH18">
            <v>-46.805</v>
          </cell>
        </row>
        <row r="19">
          <cell r="AG19">
            <v>0</v>
          </cell>
          <cell r="AH19">
            <v>-46.805</v>
          </cell>
        </row>
        <row r="20">
          <cell r="AG20">
            <v>0</v>
          </cell>
          <cell r="AH20">
            <v>-46.805</v>
          </cell>
        </row>
        <row r="21">
          <cell r="AG21">
            <v>0</v>
          </cell>
          <cell r="AH21">
            <v>-46.805</v>
          </cell>
        </row>
        <row r="22">
          <cell r="AG22">
            <v>0</v>
          </cell>
          <cell r="AH22">
            <v>-46.805</v>
          </cell>
        </row>
        <row r="23">
          <cell r="AG23">
            <v>0</v>
          </cell>
          <cell r="AH23">
            <v>-46.805</v>
          </cell>
        </row>
        <row r="24">
          <cell r="AG24">
            <v>-13.5</v>
          </cell>
          <cell r="AH24">
            <v>-46.805</v>
          </cell>
        </row>
        <row r="25">
          <cell r="AG25">
            <v>-13.5</v>
          </cell>
          <cell r="AH25">
            <v>-40.805</v>
          </cell>
        </row>
        <row r="26">
          <cell r="AG26">
            <v>-4</v>
          </cell>
          <cell r="AH26">
            <v>-37.805</v>
          </cell>
        </row>
        <row r="27">
          <cell r="AG27">
            <v>-4</v>
          </cell>
          <cell r="AH27">
            <v>-10.805</v>
          </cell>
        </row>
        <row r="28">
          <cell r="AG28">
            <v>-6</v>
          </cell>
          <cell r="AH28">
            <v>-8.8049999999999997</v>
          </cell>
        </row>
        <row r="29">
          <cell r="AG29">
            <v>-25.5</v>
          </cell>
          <cell r="AH29">
            <v>-5.8049999999999997</v>
          </cell>
        </row>
        <row r="30">
          <cell r="AG30">
            <v>-36</v>
          </cell>
          <cell r="AH30">
            <v>-5.8049999999999997</v>
          </cell>
        </row>
        <row r="31">
          <cell r="AG31">
            <v>-36</v>
          </cell>
          <cell r="AH31">
            <v>0</v>
          </cell>
        </row>
        <row r="32">
          <cell r="AG32">
            <v>36</v>
          </cell>
          <cell r="AH32">
            <v>0</v>
          </cell>
        </row>
        <row r="33">
          <cell r="AG33">
            <v>36</v>
          </cell>
          <cell r="AH33">
            <v>-5.8049999999999997</v>
          </cell>
        </row>
        <row r="34">
          <cell r="AG34">
            <v>25.5</v>
          </cell>
          <cell r="AH34">
            <v>-5.8049999999999997</v>
          </cell>
        </row>
        <row r="35">
          <cell r="AG35">
            <v>6</v>
          </cell>
          <cell r="AH35">
            <v>-8.8049999999999997</v>
          </cell>
        </row>
        <row r="36">
          <cell r="AG36">
            <v>4</v>
          </cell>
          <cell r="AH36">
            <v>-10.805</v>
          </cell>
        </row>
        <row r="37">
          <cell r="AG37">
            <v>4</v>
          </cell>
          <cell r="AH37">
            <v>-37.805</v>
          </cell>
        </row>
        <row r="38">
          <cell r="AG38">
            <v>13.5</v>
          </cell>
          <cell r="AH38">
            <v>-40.805</v>
          </cell>
        </row>
        <row r="39">
          <cell r="AG39">
            <v>13.5</v>
          </cell>
          <cell r="AH39">
            <v>-46.805</v>
          </cell>
        </row>
        <row r="40">
          <cell r="AG40">
            <v>0</v>
          </cell>
          <cell r="AH40">
            <v>-46.805</v>
          </cell>
        </row>
        <row r="41">
          <cell r="AG41">
            <v>0</v>
          </cell>
          <cell r="AH41">
            <v>-46.805</v>
          </cell>
        </row>
        <row r="42">
          <cell r="AG42">
            <v>0</v>
          </cell>
          <cell r="AH42">
            <v>-46.805</v>
          </cell>
        </row>
        <row r="43">
          <cell r="AG43">
            <v>0</v>
          </cell>
          <cell r="AH43">
            <v>-46.805</v>
          </cell>
        </row>
        <row r="44">
          <cell r="AG44">
            <v>0</v>
          </cell>
          <cell r="AH44">
            <v>-46.805</v>
          </cell>
        </row>
        <row r="45">
          <cell r="AG45">
            <v>0</v>
          </cell>
          <cell r="AH45">
            <v>-46.805</v>
          </cell>
        </row>
        <row r="46">
          <cell r="AG46">
            <v>0</v>
          </cell>
          <cell r="AH46">
            <v>-46.805</v>
          </cell>
        </row>
        <row r="47">
          <cell r="AG47">
            <v>0</v>
          </cell>
          <cell r="AH47">
            <v>-46.805</v>
          </cell>
        </row>
        <row r="48">
          <cell r="AG48">
            <v>0</v>
          </cell>
          <cell r="AH48">
            <v>-46.805</v>
          </cell>
        </row>
        <row r="49">
          <cell r="AG49">
            <v>0</v>
          </cell>
          <cell r="AH49">
            <v>-46.805</v>
          </cell>
        </row>
        <row r="50">
          <cell r="AG50">
            <v>0</v>
          </cell>
          <cell r="AH50">
            <v>-46.805</v>
          </cell>
        </row>
        <row r="51">
          <cell r="AG51">
            <v>0</v>
          </cell>
          <cell r="AH51">
            <v>-46.805</v>
          </cell>
        </row>
      </sheetData>
      <sheetData sheetId="4"/>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p sheet"/>
      <sheetName val="BOQ-Cost summary"/>
      <sheetName val="Assumptions"/>
      <sheetName val="Master Sheet"/>
      <sheetName val="Crusher analysis"/>
      <sheetName val="Work Sheet"/>
      <sheetName val="Logistic"/>
      <sheetName val="Productivity"/>
      <sheetName val="Toll Plaza &amp; HTMS"/>
      <sheetName val="Safety"/>
      <sheetName val="Risk Analysis"/>
      <sheetName val="Planning"/>
      <sheetName val="Barrow Areas"/>
      <sheetName val="DLP"/>
      <sheetName val="Camp Establishment"/>
      <sheetName val="Site O.H"/>
      <sheetName val="Annexure01"/>
      <sheetName val="Annexure02"/>
      <sheetName val="BOQ-Cost summary (2)"/>
      <sheetName val="Planning &amp; PM"/>
      <sheetName val="C &amp; G"/>
      <sheetName val="EW"/>
      <sheetName val="GSB &amp; WMM"/>
      <sheetName val="ASPHALT &amp; RIGID"/>
      <sheetName val="CONCRETE"/>
      <sheetName val="Precast Analysis"/>
      <sheetName val="STRUCTURES"/>
      <sheetName val="DRN &amp; PRT"/>
      <sheetName val="SIGNS &amp; APPURT"/>
      <sheetName val="MISCL"/>
      <sheetName val="Major P&amp;M"/>
      <sheetName val="Loading Impact"/>
      <sheetName val="Payment Schedule"/>
      <sheetName val="rough work"/>
      <sheetName val="Sheet1"/>
    </sheetNames>
    <sheetDataSet>
      <sheetData sheetId="0"/>
      <sheetData sheetId="1"/>
      <sheetData sheetId="2"/>
      <sheetData sheetId="3"/>
      <sheetData sheetId="4">
        <row r="134">
          <cell r="M134">
            <v>196</v>
          </cell>
        </row>
        <row r="136">
          <cell r="M136">
            <v>161</v>
          </cell>
        </row>
        <row r="138">
          <cell r="M138">
            <v>218.1</v>
          </cell>
        </row>
        <row r="139">
          <cell r="M139">
            <v>45942.5</v>
          </cell>
        </row>
        <row r="144">
          <cell r="M144">
            <v>4378.3999999999996</v>
          </cell>
        </row>
        <row r="151">
          <cell r="M151">
            <v>62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Estimate"/>
      <sheetName val="BOQ "/>
      <sheetName val="DWR"/>
      <sheetName val="_x000c__x0008__x0003_ꀀά_x0000__x0000_ꃀά_x0000__x0000_ꆀά_x0000_"/>
      <sheetName val="COST"/>
      <sheetName val="SECPROP"/>
      <sheetName val="CABLENOS."/>
      <sheetName val="Elect."/>
      <sheetName val="Machinery-final"/>
      <sheetName val="Site clearance"/>
      <sheetName val="Input"/>
      <sheetName val="_x000c__x0008__x0003_ꀀά"/>
      <sheetName val="BM"/>
      <sheetName val="FT-05-02IsoBOM"/>
      <sheetName val="Chpt 1-4 &amp; 13-20"/>
      <sheetName val="Ave_wtd_rates"/>
      <sheetName val="_AnalysisPCC"/>
      <sheetName val="Analysis_NH_Roads"/>
      <sheetName val="Analysis_NH_Culverts"/>
      <sheetName val="Analysis_NH_Bridges"/>
      <sheetName val="Analysis_NH_Drains _ Misc"/>
      <sheetName val="LEad Basic"/>
      <sheetName val="Labour_&amp;_Plant"/>
      <sheetName val="Ave_wtd_rates1"/>
      <sheetName val="_AnalysisPCC1"/>
      <sheetName val="Material_"/>
      <sheetName val="Analysis-NH-Drains_&amp;_Misc"/>
      <sheetName val="Analysis-NH-Traf_&amp;_Trans"/>
      <sheetName val="Grand_Summary"/>
      <sheetName val="BOQ_"/>
      <sheetName val="ꀀάꃀάꆀά"/>
      <sheetName val="Analysis_NH_Drains___Misc"/>
      <sheetName val="Master Sheet"/>
      <sheetName val="SR &amp; LR-Qty"/>
      <sheetName val="Def_MSA_Thk"/>
      <sheetName val="CSTLengths"/>
      <sheetName val="PavThk"/>
      <sheetName val="StrInputs"/>
      <sheetName val="basdat"/>
      <sheetName val="Data"/>
      <sheetName val="Labour"/>
      <sheetName val="Material"/>
      <sheetName val="Plant &amp;  Machinery"/>
      <sheetName val="hyperstatic"/>
      <sheetName val="basic"/>
      <sheetName val="Labour rates"/>
      <sheetName val="analysis"/>
      <sheetName val="Machinery"/>
      <sheetName val="slab"/>
      <sheetName val="(Do not delete)"/>
      <sheetName val="Capital Expenses"/>
      <sheetName val="r"/>
      <sheetName val="QTY-CRUST-MCW"/>
      <sheetName val="CROSS-SECTION"/>
      <sheetName val="Flanged Beams"/>
      <sheetName val="Rectangular Beam"/>
      <sheetName val="Design Sheet"/>
      <sheetName val="LabourRates"/>
    </sheetNames>
    <sheetDataSet>
      <sheetData sheetId="0" refreshError="1"/>
      <sheetData sheetId="1" refreshError="1"/>
      <sheetData sheetId="2" refreshError="1"/>
      <sheetData sheetId="3" refreshError="1"/>
      <sheetData sheetId="4" refreshError="1">
        <row r="172">
          <cell r="G172">
            <v>42.136080000000007</v>
          </cell>
        </row>
        <row r="445">
          <cell r="G445">
            <v>2214.497920492011</v>
          </cell>
        </row>
        <row r="475">
          <cell r="G475">
            <v>2701.904135255174</v>
          </cell>
        </row>
        <row r="676">
          <cell r="G676">
            <v>3445.742784</v>
          </cell>
        </row>
        <row r="696">
          <cell r="G696">
            <v>3589.3154000000004</v>
          </cell>
        </row>
        <row r="1067">
          <cell r="G1067">
            <v>170.5</v>
          </cell>
        </row>
        <row r="1166">
          <cell r="G1166">
            <v>3044.2939359322668</v>
          </cell>
        </row>
        <row r="1178">
          <cell r="G1178">
            <v>2193.3197569071999</v>
          </cell>
        </row>
        <row r="1189">
          <cell r="G1189">
            <v>2994.8984300602397</v>
          </cell>
        </row>
        <row r="1199">
          <cell r="G1199">
            <v>2617.6354245390394</v>
          </cell>
        </row>
        <row r="1209">
          <cell r="G1209">
            <v>3075.8413065190393</v>
          </cell>
        </row>
      </sheetData>
      <sheetData sheetId="5" refreshError="1"/>
      <sheetData sheetId="6" refreshError="1"/>
      <sheetData sheetId="7" refreshError="1">
        <row r="13">
          <cell r="F13">
            <v>62.599999999999994</v>
          </cell>
        </row>
        <row r="42">
          <cell r="F42">
            <v>2701.0562499999996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sheetData sheetId="35"/>
      <sheetData sheetId="36">
        <row r="172">
          <cell r="G172">
            <v>42.136080000000007</v>
          </cell>
        </row>
      </sheetData>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 B"/>
      <sheetName val="FORM5"/>
      <sheetName val="Rate"/>
      <sheetName val="TOE"/>
      <sheetName val="Tree_Enu"/>
      <sheetName val="RET "/>
      <sheetName val="Cut Fill"/>
      <sheetName val="Population"/>
      <sheetName val="Traffic"/>
      <sheetName val="Maintenance"/>
      <sheetName val="BOXCELL"/>
      <sheetName val="BOXCULVERT"/>
      <sheetName val="Habitation"/>
      <sheetName val="CD"/>
      <sheetName val="CD_All_No_"/>
      <sheetName val=" Type III"/>
      <sheetName val=" Type I"/>
      <sheetName val="Abstract of cost"/>
      <sheetName val="Aoc"/>
      <sheetName val="Major Br. Statement"/>
      <sheetName val="Gen Info"/>
      <sheetName val="Material "/>
      <sheetName val="Labour &amp; Plant"/>
      <sheetName val="Inventory"/>
      <sheetName val="Customize Your Statement"/>
      <sheetName val="BOQ"/>
      <sheetName val="doq"/>
      <sheetName val="Box_Detail_case_1"/>
      <sheetName val="01"/>
      <sheetName val="s"/>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ST-Box Type Structure"/>
      <sheetName val="Abutment"/>
      <sheetName val="Pier"/>
      <sheetName val="ICS-Box (2)"/>
      <sheetName val="ICS-Box"/>
      <sheetName val="ICS-VUP_PUP_CUP"/>
      <sheetName val="BBS-Box"/>
      <sheetName val="Counter Fort Abutment"/>
      <sheetName val="Counter Fort Retaining-Wall"/>
      <sheetName val="PCC Retaining-Wall"/>
      <sheetName val="RCC Retaining-Wall"/>
      <sheetName val="Breast-Wall"/>
      <sheetName val="Super Structure"/>
      <sheetName val="Steel-RW"/>
      <sheetName val="Steel-counter"/>
      <sheetName val="Box Girder"/>
      <sheetName val="I Vs Box"/>
    </sheetNames>
    <sheetDataSet>
      <sheetData sheetId="0"/>
      <sheetData sheetId="1"/>
      <sheetData sheetId="2"/>
      <sheetData sheetId="3"/>
      <sheetData sheetId="4"/>
      <sheetData sheetId="5"/>
      <sheetData sheetId="6"/>
      <sheetData sheetId="7">
        <row r="33">
          <cell r="B33">
            <v>0</v>
          </cell>
        </row>
      </sheetData>
      <sheetData sheetId="8"/>
      <sheetData sheetId="9"/>
      <sheetData sheetId="10">
        <row r="5">
          <cell r="B5">
            <v>1</v>
          </cell>
        </row>
      </sheetData>
      <sheetData sheetId="11">
        <row r="31">
          <cell r="B31">
            <v>0</v>
          </cell>
          <cell r="C31">
            <v>0</v>
          </cell>
          <cell r="D31">
            <v>0</v>
          </cell>
          <cell r="E31">
            <v>0</v>
          </cell>
          <cell r="F31">
            <v>0</v>
          </cell>
          <cell r="G31">
            <v>0</v>
          </cell>
          <cell r="H31">
            <v>0</v>
          </cell>
          <cell r="I31">
            <v>0</v>
          </cell>
          <cell r="J31">
            <v>0</v>
          </cell>
        </row>
        <row r="32">
          <cell r="B32">
            <v>1</v>
          </cell>
          <cell r="C32">
            <v>0.5</v>
          </cell>
          <cell r="D32">
            <v>1</v>
          </cell>
          <cell r="E32">
            <v>1</v>
          </cell>
          <cell r="F32">
            <v>0.75</v>
          </cell>
          <cell r="G32">
            <v>0.5</v>
          </cell>
          <cell r="H32">
            <v>1.5</v>
          </cell>
          <cell r="I32">
            <v>0.5</v>
          </cell>
          <cell r="J32">
            <v>2.875</v>
          </cell>
        </row>
        <row r="33">
          <cell r="B33">
            <v>1.5</v>
          </cell>
          <cell r="C33">
            <v>0.5</v>
          </cell>
          <cell r="D33">
            <v>1.25</v>
          </cell>
          <cell r="E33">
            <v>1</v>
          </cell>
          <cell r="F33">
            <v>0.75</v>
          </cell>
          <cell r="G33">
            <v>0.5</v>
          </cell>
          <cell r="H33">
            <v>1.5</v>
          </cell>
          <cell r="I33">
            <v>0.5</v>
          </cell>
          <cell r="J33">
            <v>3.6880000000000002</v>
          </cell>
        </row>
        <row r="34">
          <cell r="B34">
            <v>2</v>
          </cell>
          <cell r="C34">
            <v>0.5</v>
          </cell>
          <cell r="D34">
            <v>1.5</v>
          </cell>
          <cell r="E34">
            <v>1</v>
          </cell>
          <cell r="F34">
            <v>0.75</v>
          </cell>
          <cell r="G34">
            <v>0.5</v>
          </cell>
          <cell r="H34">
            <v>1.5</v>
          </cell>
          <cell r="I34">
            <v>0.5</v>
          </cell>
          <cell r="J34">
            <v>4.625</v>
          </cell>
        </row>
        <row r="35">
          <cell r="B35">
            <v>2.5</v>
          </cell>
          <cell r="C35">
            <v>0.5</v>
          </cell>
          <cell r="D35">
            <v>1.4000000000000001</v>
          </cell>
          <cell r="E35">
            <v>1.25</v>
          </cell>
          <cell r="F35">
            <v>0.75</v>
          </cell>
          <cell r="G35">
            <v>0.5</v>
          </cell>
          <cell r="H35">
            <v>1.5</v>
          </cell>
          <cell r="I35">
            <v>0.5</v>
          </cell>
          <cell r="J35">
            <v>5.5629999999999997</v>
          </cell>
        </row>
        <row r="36">
          <cell r="B36">
            <v>3</v>
          </cell>
          <cell r="C36">
            <v>0.5</v>
          </cell>
          <cell r="D36">
            <v>1.3</v>
          </cell>
          <cell r="E36">
            <v>1.5</v>
          </cell>
          <cell r="F36">
            <v>0.75</v>
          </cell>
          <cell r="G36">
            <v>0.5</v>
          </cell>
          <cell r="H36">
            <v>1.5</v>
          </cell>
          <cell r="I36">
            <v>0.5</v>
          </cell>
          <cell r="J36">
            <v>6.4</v>
          </cell>
        </row>
        <row r="37">
          <cell r="B37">
            <v>3.5</v>
          </cell>
          <cell r="C37">
            <v>0.5</v>
          </cell>
          <cell r="D37">
            <v>1.4000000000000001</v>
          </cell>
          <cell r="E37">
            <v>1.5</v>
          </cell>
          <cell r="F37">
            <v>0.875</v>
          </cell>
          <cell r="G37">
            <v>0.5</v>
          </cell>
          <cell r="H37">
            <v>1.5</v>
          </cell>
          <cell r="I37">
            <v>0.5</v>
          </cell>
          <cell r="J37">
            <v>7.3630000000000004</v>
          </cell>
        </row>
        <row r="38">
          <cell r="B38">
            <v>4</v>
          </cell>
          <cell r="C38">
            <v>0.5</v>
          </cell>
          <cell r="D38">
            <v>1.5</v>
          </cell>
          <cell r="E38">
            <v>1.5</v>
          </cell>
          <cell r="F38">
            <v>1</v>
          </cell>
          <cell r="G38">
            <v>0.5</v>
          </cell>
          <cell r="H38">
            <v>1.5</v>
          </cell>
          <cell r="I38">
            <v>0.5</v>
          </cell>
          <cell r="J38">
            <v>8.375</v>
          </cell>
        </row>
        <row r="39">
          <cell r="B39">
            <v>4.5</v>
          </cell>
          <cell r="C39">
            <v>0.5</v>
          </cell>
          <cell r="D39">
            <v>1.6500000000000001</v>
          </cell>
          <cell r="E39">
            <v>1.5</v>
          </cell>
          <cell r="F39">
            <v>1</v>
          </cell>
          <cell r="G39">
            <v>0.5</v>
          </cell>
          <cell r="H39">
            <v>1.5</v>
          </cell>
          <cell r="I39">
            <v>0.5</v>
          </cell>
          <cell r="J39">
            <v>9.4380000000000006</v>
          </cell>
        </row>
        <row r="40">
          <cell r="B40">
            <v>5</v>
          </cell>
          <cell r="C40">
            <v>0.5</v>
          </cell>
          <cell r="D40">
            <v>1.8</v>
          </cell>
          <cell r="E40">
            <v>1.5</v>
          </cell>
          <cell r="F40">
            <v>1</v>
          </cell>
          <cell r="G40">
            <v>0.5</v>
          </cell>
          <cell r="H40">
            <v>1.5</v>
          </cell>
          <cell r="I40">
            <v>0.5</v>
          </cell>
          <cell r="J40">
            <v>10.574999999999999</v>
          </cell>
        </row>
        <row r="41">
          <cell r="B41">
            <v>5.5</v>
          </cell>
          <cell r="C41">
            <v>0.5</v>
          </cell>
          <cell r="D41">
            <v>2.2000000000000002</v>
          </cell>
          <cell r="E41">
            <v>1.5</v>
          </cell>
          <cell r="F41">
            <v>1</v>
          </cell>
          <cell r="G41">
            <v>0.5</v>
          </cell>
          <cell r="H41">
            <v>1.5</v>
          </cell>
          <cell r="I41">
            <v>0.5</v>
          </cell>
          <cell r="J41">
            <v>12.85</v>
          </cell>
        </row>
        <row r="42">
          <cell r="B42">
            <v>6</v>
          </cell>
          <cell r="C42">
            <v>0.5</v>
          </cell>
          <cell r="D42">
            <v>2.6</v>
          </cell>
          <cell r="E42">
            <v>1.5</v>
          </cell>
          <cell r="F42">
            <v>1</v>
          </cell>
          <cell r="G42">
            <v>0.5</v>
          </cell>
          <cell r="H42">
            <v>1.5</v>
          </cell>
          <cell r="I42">
            <v>0.5</v>
          </cell>
          <cell r="J42">
            <v>15.324999999999999</v>
          </cell>
        </row>
        <row r="43">
          <cell r="B43">
            <v>6.5</v>
          </cell>
          <cell r="C43">
            <v>0.5</v>
          </cell>
          <cell r="D43">
            <v>2.8000000000000003</v>
          </cell>
          <cell r="E43">
            <v>1.5</v>
          </cell>
          <cell r="F43">
            <v>1</v>
          </cell>
          <cell r="G43">
            <v>0.5</v>
          </cell>
          <cell r="H43">
            <v>1.5</v>
          </cell>
          <cell r="I43">
            <v>0.5</v>
          </cell>
          <cell r="J43">
            <v>17.05</v>
          </cell>
        </row>
        <row r="44">
          <cell r="B44">
            <v>7</v>
          </cell>
          <cell r="C44">
            <v>0.5</v>
          </cell>
          <cell r="D44">
            <v>3</v>
          </cell>
          <cell r="E44">
            <v>1.5</v>
          </cell>
          <cell r="F44">
            <v>1</v>
          </cell>
          <cell r="G44">
            <v>0.5</v>
          </cell>
          <cell r="H44">
            <v>1.5</v>
          </cell>
          <cell r="I44">
            <v>0.5</v>
          </cell>
          <cell r="J44">
            <v>18.875</v>
          </cell>
        </row>
        <row r="45">
          <cell r="B45">
            <v>7.5</v>
          </cell>
          <cell r="C45">
            <v>0.5</v>
          </cell>
          <cell r="D45">
            <v>3.15</v>
          </cell>
          <cell r="E45">
            <v>1.5</v>
          </cell>
          <cell r="F45">
            <v>1.075</v>
          </cell>
          <cell r="G45">
            <v>0.52500000000000002</v>
          </cell>
          <cell r="H45">
            <v>1.5</v>
          </cell>
          <cell r="I45">
            <v>0.52500000000000002</v>
          </cell>
          <cell r="J45">
            <v>20.675000000000001</v>
          </cell>
        </row>
        <row r="46">
          <cell r="B46">
            <v>8</v>
          </cell>
          <cell r="C46">
            <v>0.5</v>
          </cell>
          <cell r="D46">
            <v>3.3000000000000003</v>
          </cell>
          <cell r="E46">
            <v>1.5</v>
          </cell>
          <cell r="F46">
            <v>1.1499999999999999</v>
          </cell>
          <cell r="G46">
            <v>0.55000000000000004</v>
          </cell>
          <cell r="H46">
            <v>1.5</v>
          </cell>
          <cell r="I46">
            <v>0.55000000000000004</v>
          </cell>
          <cell r="J46">
            <v>22.548999999999999</v>
          </cell>
        </row>
        <row r="47">
          <cell r="B47">
            <v>8.5</v>
          </cell>
          <cell r="C47">
            <v>0.5</v>
          </cell>
          <cell r="D47">
            <v>3.5</v>
          </cell>
          <cell r="E47">
            <v>1.5</v>
          </cell>
          <cell r="F47">
            <v>1.1500000000000001</v>
          </cell>
          <cell r="G47">
            <v>0.55000000000000004</v>
          </cell>
          <cell r="H47">
            <v>1.5</v>
          </cell>
          <cell r="I47">
            <v>0.55000000000000004</v>
          </cell>
          <cell r="J47">
            <v>24.649000000000001</v>
          </cell>
        </row>
        <row r="48">
          <cell r="B48">
            <v>9</v>
          </cell>
          <cell r="C48">
            <v>0.5</v>
          </cell>
          <cell r="D48">
            <v>3.7</v>
          </cell>
          <cell r="E48">
            <v>1.5</v>
          </cell>
          <cell r="F48">
            <v>1.1499999999999999</v>
          </cell>
          <cell r="G48">
            <v>0.55000000000000004</v>
          </cell>
          <cell r="H48">
            <v>1.5</v>
          </cell>
          <cell r="I48">
            <v>0.55000000000000004</v>
          </cell>
          <cell r="J48">
            <v>26.849</v>
          </cell>
        </row>
        <row r="49">
          <cell r="B49">
            <v>9.5</v>
          </cell>
          <cell r="C49">
            <v>0.5</v>
          </cell>
          <cell r="D49">
            <v>3.85</v>
          </cell>
          <cell r="E49">
            <v>1.5</v>
          </cell>
          <cell r="F49">
            <v>1.2</v>
          </cell>
          <cell r="G49">
            <v>0.6</v>
          </cell>
          <cell r="H49">
            <v>1.5</v>
          </cell>
          <cell r="I49">
            <v>0.6</v>
          </cell>
          <cell r="J49">
            <v>28.957999999999998</v>
          </cell>
        </row>
        <row r="50">
          <cell r="B50">
            <v>10</v>
          </cell>
          <cell r="C50">
            <v>0.5</v>
          </cell>
          <cell r="D50">
            <v>4</v>
          </cell>
          <cell r="E50">
            <v>1.5</v>
          </cell>
          <cell r="F50">
            <v>1.25</v>
          </cell>
          <cell r="G50">
            <v>0.65</v>
          </cell>
          <cell r="H50">
            <v>1.5</v>
          </cell>
          <cell r="I50">
            <v>0.65</v>
          </cell>
          <cell r="J50">
            <v>31.138999999999999</v>
          </cell>
        </row>
        <row r="51">
          <cell r="B51">
            <v>0</v>
          </cell>
          <cell r="C51">
            <v>0</v>
          </cell>
          <cell r="D51">
            <v>0</v>
          </cell>
          <cell r="E51">
            <v>0</v>
          </cell>
          <cell r="F51">
            <v>0</v>
          </cell>
          <cell r="G51">
            <v>0</v>
          </cell>
          <cell r="H51">
            <v>0</v>
          </cell>
          <cell r="I51">
            <v>0</v>
          </cell>
          <cell r="J51">
            <v>0</v>
          </cell>
        </row>
      </sheetData>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ED"/>
      <sheetName val="Tables"/>
      <sheetName val="CW Width"/>
      <sheetName val=" Rate of Change-Checking"/>
      <sheetName val="H_Count-8.10.13"/>
      <sheetName val="N_Format-14.10.13"/>
      <sheetName val="Delete_Format"/>
      <sheetName val="10m Camber-0 to 122+450"/>
    </sheetNames>
    <sheetDataSet>
      <sheetData sheetId="0"/>
      <sheetData sheetId="1">
        <row r="3">
          <cell r="A3" t="str">
            <v>Design Speed</v>
          </cell>
          <cell r="B3" t="str">
            <v>C=80/(75+V)</v>
          </cell>
        </row>
        <row r="4">
          <cell r="A4">
            <v>20</v>
          </cell>
          <cell r="B4">
            <v>0.84210526315789469</v>
          </cell>
        </row>
        <row r="5">
          <cell r="A5">
            <v>25</v>
          </cell>
          <cell r="B5">
            <v>0.8</v>
          </cell>
        </row>
        <row r="6">
          <cell r="A6">
            <v>30</v>
          </cell>
          <cell r="B6">
            <v>0.76190476190476186</v>
          </cell>
        </row>
        <row r="7">
          <cell r="A7">
            <v>35</v>
          </cell>
          <cell r="B7">
            <v>0.72727272727272729</v>
          </cell>
        </row>
        <row r="8">
          <cell r="A8">
            <v>40</v>
          </cell>
          <cell r="B8">
            <v>0.69565217391304346</v>
          </cell>
        </row>
        <row r="9">
          <cell r="A9">
            <v>45</v>
          </cell>
          <cell r="B9">
            <v>0.66666666666666663</v>
          </cell>
        </row>
        <row r="10">
          <cell r="A10">
            <v>50</v>
          </cell>
          <cell r="B10">
            <v>0.64</v>
          </cell>
        </row>
        <row r="11">
          <cell r="A11">
            <v>55</v>
          </cell>
          <cell r="B11">
            <v>0.61538461538461542</v>
          </cell>
        </row>
        <row r="12">
          <cell r="A12">
            <v>60</v>
          </cell>
          <cell r="B12">
            <v>0.59259259259259256</v>
          </cell>
        </row>
        <row r="13">
          <cell r="A13">
            <v>65</v>
          </cell>
          <cell r="B13">
            <v>0.5714285714285714</v>
          </cell>
        </row>
        <row r="14">
          <cell r="A14">
            <v>70</v>
          </cell>
          <cell r="B14">
            <v>0.55172413793103448</v>
          </cell>
        </row>
        <row r="15">
          <cell r="A15">
            <v>75</v>
          </cell>
          <cell r="B15">
            <v>0.53333333333333333</v>
          </cell>
        </row>
        <row r="16">
          <cell r="A16">
            <v>80</v>
          </cell>
          <cell r="B16">
            <v>0.5161290322580645</v>
          </cell>
        </row>
        <row r="17">
          <cell r="A17">
            <v>85</v>
          </cell>
          <cell r="B17">
            <v>0.5</v>
          </cell>
        </row>
        <row r="18">
          <cell r="A18">
            <v>90</v>
          </cell>
          <cell r="B18">
            <v>0.48484848484848486</v>
          </cell>
        </row>
        <row r="19">
          <cell r="A19">
            <v>95</v>
          </cell>
          <cell r="B19">
            <v>0.47058823529411764</v>
          </cell>
        </row>
        <row r="20">
          <cell r="A20">
            <v>100</v>
          </cell>
          <cell r="B20">
            <v>0.45714285714285713</v>
          </cell>
        </row>
      </sheetData>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e"/>
      <sheetName val="STEEL"/>
      <sheetName val="Sheet1"/>
      <sheetName val="BOQ"/>
      <sheetName val="1.1"/>
      <sheetName val="1.2 a"/>
      <sheetName val="1.2 b"/>
      <sheetName val="Main summary"/>
      <sheetName val="Escalation"/>
      <sheetName val="Secured Advanc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_All_No_"/>
      <sheetName val="CD"/>
      <sheetName val="CD_All_No."/>
      <sheetName val="L040"/>
      <sheetName val="Material "/>
      <sheetName val="Major Br. Statement"/>
      <sheetName val="Sheet1"/>
      <sheetName val="Customize Your Statement"/>
      <sheetName val="doq"/>
      <sheetName val=" Type III"/>
      <sheetName val=" Type I"/>
      <sheetName val="Back_Cal_for OMC"/>
      <sheetName val="Inven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_All_No_"/>
      <sheetName val="CD"/>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
      <sheetName val="Loading"/>
      <sheetName val="Abstract "/>
      <sheetName val="OH's"/>
      <sheetName val="Top sheet"/>
      <sheetName val="Summary"/>
      <sheetName val="BOQ P-N"/>
      <sheetName val="ANALYSIS"/>
      <sheetName val="MAJ Qtys "/>
      <sheetName val="LOCAL RATES"/>
      <sheetName val="Site Plan"/>
      <sheetName val="DATA SHEET"/>
      <sheetName val="MECH-PROG"/>
      <sheetName val="MECH-ANLYS"/>
      <sheetName val="Crusher"/>
      <sheetName val="Elect"/>
      <sheetName val="DPR BOQ"/>
      <sheetName val="DPR Rates"/>
      <sheetName val="Highways BOQ"/>
      <sheetName val="Structures BOQ"/>
      <sheetName val="Cover Drain"/>
      <sheetName val="st.analysis"/>
      <sheetName val="Traffic signs"/>
      <sheetName val="Qty Cal"/>
      <sheetName val="bus_b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
          <cell r="J34">
            <v>42.738095238095234</v>
          </cell>
        </row>
        <row r="61">
          <cell r="J61">
            <v>250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ivil BOQ"/>
      <sheetName val="Analysis"/>
      <sheetName val="4 Plumbing"/>
      <sheetName val="BP"/>
      <sheetName val="Sheet2"/>
      <sheetName val="Changed Analysis"/>
    </sheetNames>
    <sheetDataSet>
      <sheetData sheetId="0" refreshError="1"/>
      <sheetData sheetId="1" refreshError="1"/>
      <sheetData sheetId="2" refreshError="1">
        <row r="77">
          <cell r="D77">
            <v>7.6</v>
          </cell>
        </row>
        <row r="311">
          <cell r="D311">
            <v>5.8</v>
          </cell>
        </row>
        <row r="332">
          <cell r="D332">
            <v>6.2</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rete"/>
      <sheetName val="Shuttering"/>
      <sheetName val="foot-slab reinft"/>
      <sheetName val="beam-reinft-IIInd floor"/>
      <sheetName val="III floor beam addl"/>
      <sheetName val="beam-reinft-mezzanine floor"/>
      <sheetName val="Indices-final"/>
      <sheetName val="foot_slab reinft"/>
      <sheetName val="COLUMN"/>
      <sheetName val="office"/>
      <sheetName val="Lab"/>
      <sheetName val="Material&amp;equipment"/>
      <sheetName val="col-reinft1"/>
      <sheetName val="Code"/>
      <sheetName val="Staff Acco."/>
      <sheetName val="#REF"/>
      <sheetName val="Sheet1"/>
      <sheetName val="Assmpns"/>
      <sheetName val="girder"/>
      <sheetName val="Rocker"/>
      <sheetName val="Debits as on 12.04.08"/>
      <sheetName val="Rate analysis"/>
      <sheetName val="98Price"/>
      <sheetName val="A1-Continuous"/>
      <sheetName val="TBAL9697 -group wise  sdpl"/>
      <sheetName val="precast RC element"/>
      <sheetName val="BLK2"/>
      <sheetName val="BLK3"/>
      <sheetName val="E &amp; R"/>
      <sheetName val="radar"/>
      <sheetName val="UG"/>
      <sheetName val="Coalmine"/>
      <sheetName val="Cabinet"/>
      <sheetName val="beam-reinft-machine rm"/>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my to jam."/>
      <sheetName val="Machinery List"/>
      <sheetName val="STAFF-OH"/>
      <sheetName val="Loading"/>
      <sheetName val="Abstract "/>
      <sheetName val="Abstract"/>
      <sheetName val="Proj. View "/>
      <sheetName val="M.J.1 BOQ"/>
      <sheetName val="ANALYSIS"/>
      <sheetName val="st.analysis"/>
      <sheetName val="Traffic signs"/>
      <sheetName val="Qty Cal"/>
      <sheetName val="bus_bay"/>
      <sheetName val="Materials"/>
      <sheetName val="T-2 gen"/>
      <sheetName val="Road Map"/>
      <sheetName val="Details material"/>
      <sheetName val="LOCAL RATES"/>
      <sheetName val="MAJ Qtys "/>
      <sheetName val="DATA SHEET"/>
      <sheetName val="MECH-PROG"/>
      <sheetName val="MECH-ANLYS"/>
      <sheetName val="Crusher"/>
      <sheetName val="Crushing n screening"/>
      <sheetName val="SHUTTERING "/>
      <sheetName val="MECH-PROG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51">
          <cell r="J51">
            <v>532.57590557070716</v>
          </cell>
        </row>
      </sheetData>
      <sheetData sheetId="18"/>
      <sheetData sheetId="19"/>
      <sheetData sheetId="20"/>
      <sheetData sheetId="21"/>
      <sheetData sheetId="22"/>
      <sheetData sheetId="23"/>
      <sheetData sheetId="24"/>
      <sheetData sheetId="2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ope Plan"/>
      <sheetName val="Revenue Plan"/>
      <sheetName val="Direct Cost Plan"/>
      <sheetName val="Indirect Cost Plan"/>
      <sheetName val="Cash Flow"/>
      <sheetName val="Fund Plan"/>
      <sheetName val="Resources Plan"/>
      <sheetName val="Expenditure Plan"/>
      <sheetName val="Organogram"/>
      <sheetName val="Staff Plan"/>
      <sheetName val="Equipment Plan"/>
      <sheetName val="Manpower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ope Reconciliation"/>
      <sheetName val="Resource Rate List"/>
      <sheetName val="Project Schedule (msp)"/>
      <sheetName val="Project Schedule (xls)"/>
      <sheetName val="Revenue Schedule"/>
      <sheetName val="JIIIB-16(G+4)"/>
      <sheetName val="3 MIa-12(G+6)"/>
      <sheetName val="2 CII-20(G+5)"/>
      <sheetName val="2 ORIb26(G+6)"/>
      <sheetName val="ORIb-25(G+6)"/>
      <sheetName val="Quantity Schedule"/>
      <sheetName val="Balance works - Direct Cost"/>
      <sheetName val="Balance works - Indirect Cost"/>
      <sheetName val="ETC"/>
      <sheetName val="CTC"/>
      <sheetName val="Bill of Resources"/>
      <sheetName val="Equipment Schedule"/>
      <sheetName val="Material Schedule"/>
      <sheetName val="Manpower Schedule"/>
      <sheetName val="Activity Outflow Schedule"/>
      <sheetName val="Resource Outflow Schedule "/>
      <sheetName val="Organisation Chart"/>
      <sheetName val="Staff Salaries Schedule"/>
      <sheetName val="Cashflows"/>
      <sheetName val="Fund Pla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New"/>
      <sheetName val="CTC"/>
      <sheetName val="workings"/>
      <sheetName val="summary"/>
      <sheetName val="direct Expenses"/>
      <sheetName val="PEP-DATA"/>
      <sheetName val="PEP-SUMMARY"/>
      <sheetName val="ETC Summary"/>
      <sheetName val="Direct Cost"/>
      <sheetName val="Scope Plan"/>
      <sheetName val="Revenue Plan"/>
      <sheetName val="Direct Cost Plan"/>
      <sheetName val="Indirect Cost Plan"/>
      <sheetName val="Cash Flow"/>
      <sheetName val="Fund Plan"/>
      <sheetName val="Resources Plan"/>
      <sheetName val="Expenditure Plan"/>
      <sheetName val="Organogram"/>
      <sheetName val="Staff Plan"/>
      <sheetName val="Equipment Plan"/>
      <sheetName val="Manpower Plan"/>
      <sheetName val="Tender Vs Budget"/>
      <sheetName val="Load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P-DATA"/>
      <sheetName val="PEP-Summary - final"/>
      <sheetName val="PEP - Summary"/>
      <sheetName val="P&amp;L FOR ORR-2-CO"/>
      <sheetName val="ETC Summary"/>
      <sheetName val="Scope Plan"/>
      <sheetName val="Revenue Plan"/>
      <sheetName val="Direct Cost"/>
      <sheetName val="Direct Cost Plan"/>
      <sheetName val="Indirect Cost Plan"/>
      <sheetName val="Resource Plan"/>
      <sheetName val="Cash Flow"/>
      <sheetName val="Expenditure Plan"/>
      <sheetName val="Fund Plan"/>
      <sheetName val="Rate list"/>
      <sheetName val="Organogram"/>
      <sheetName val="Staff Plan"/>
      <sheetName val="Manpower Plan"/>
      <sheetName val="Equipment P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1"/>
      <sheetName val="PEP-DATA"/>
      <sheetName val="Project Indirect-1 "/>
      <sheetName val="Capex for NAM"/>
      <sheetName val="Annexure-1(Lab List)"/>
      <sheetName val="Project Direct cost-1 (2)"/>
      <sheetName val="Sheet1"/>
      <sheetName val="PEP-SUMMARY"/>
      <sheetName val="Sheet2"/>
      <sheetName val="Assumptions Aggregate"/>
      <sheetName val="Variation Items"/>
      <sheetName val="Assumptions Machinery"/>
      <sheetName val="Variations Items"/>
      <sheetName val="Machinery Costing"/>
      <sheetName val="MAJOR QUANTITIES"/>
      <sheetName val="Project BOR-1"/>
      <sheetName val="RIL Project BOR-1"/>
      <sheetName val="Project Direct cost-1"/>
      <sheetName val="RIL Direct cost-1"/>
      <sheetName val="YIPL Direct cost-1"/>
      <sheetName val="Project Direct cost-1 (3)"/>
      <sheetName val="INDIRECT COST"/>
      <sheetName val="New indirect cost"/>
      <sheetName val="Escalation"/>
      <sheetName val="ETC Summary"/>
      <sheetName val="Sheet4"/>
      <sheetName val="Project Budget Summary -New-1"/>
      <sheetName val="Indirect Cost Plan"/>
      <sheetName val="Resource Plan"/>
      <sheetName val="Sheet14"/>
      <sheetName val="PROJECT INFORMATION"/>
      <sheetName val="Aggregate"/>
      <sheetName val="Scope Plan"/>
      <sheetName val="Revenue Plan "/>
      <sheetName val="Direct Cost Plan "/>
      <sheetName val="Cash Flow"/>
      <sheetName val="Expenditure Plan"/>
      <sheetName val="Fund Plan"/>
      <sheetName val="Organogram"/>
      <sheetName val="Staff Plan"/>
      <sheetName val="Equipment Plan"/>
      <sheetName val="Major Loss in Items"/>
    </sheetNames>
    <sheetDataSet>
      <sheetData sheetId="0"/>
      <sheetData sheetId="1" refreshError="1">
        <row r="51">
          <cell r="D51">
            <v>1</v>
          </cell>
          <cell r="E51" t="str">
            <v>January</v>
          </cell>
        </row>
        <row r="52">
          <cell r="D52">
            <v>2</v>
          </cell>
          <cell r="E52" t="str">
            <v>February</v>
          </cell>
        </row>
        <row r="53">
          <cell r="D53">
            <v>3</v>
          </cell>
          <cell r="E53" t="str">
            <v>March</v>
          </cell>
        </row>
        <row r="54">
          <cell r="D54">
            <v>4</v>
          </cell>
          <cell r="E54" t="str">
            <v>April</v>
          </cell>
        </row>
        <row r="55">
          <cell r="D55">
            <v>5</v>
          </cell>
          <cell r="E55" t="str">
            <v>May</v>
          </cell>
        </row>
        <row r="56">
          <cell r="D56">
            <v>6</v>
          </cell>
          <cell r="E56" t="str">
            <v>June</v>
          </cell>
        </row>
        <row r="57">
          <cell r="D57">
            <v>7</v>
          </cell>
          <cell r="E57" t="str">
            <v>July</v>
          </cell>
        </row>
        <row r="58">
          <cell r="D58">
            <v>8</v>
          </cell>
          <cell r="E58" t="str">
            <v>August</v>
          </cell>
        </row>
        <row r="59">
          <cell r="D59">
            <v>9</v>
          </cell>
          <cell r="E59" t="str">
            <v>September</v>
          </cell>
        </row>
        <row r="60">
          <cell r="D60">
            <v>10</v>
          </cell>
          <cell r="E60" t="str">
            <v>October</v>
          </cell>
        </row>
        <row r="61">
          <cell r="D61">
            <v>11</v>
          </cell>
          <cell r="E61" t="str">
            <v>November</v>
          </cell>
        </row>
        <row r="62">
          <cell r="D62">
            <v>12</v>
          </cell>
          <cell r="E62" t="str">
            <v>December</v>
          </cell>
        </row>
        <row r="63">
          <cell r="D63">
            <v>13</v>
          </cell>
        </row>
        <row r="64">
          <cell r="D64">
            <v>14</v>
          </cell>
        </row>
        <row r="65">
          <cell r="D65">
            <v>15</v>
          </cell>
        </row>
        <row r="66">
          <cell r="D66">
            <v>16</v>
          </cell>
        </row>
        <row r="67">
          <cell r="D67">
            <v>17</v>
          </cell>
        </row>
        <row r="68">
          <cell r="D68">
            <v>18</v>
          </cell>
        </row>
        <row r="69">
          <cell r="D69">
            <v>19</v>
          </cell>
        </row>
        <row r="70">
          <cell r="D70">
            <v>20</v>
          </cell>
        </row>
        <row r="71">
          <cell r="D71">
            <v>21</v>
          </cell>
        </row>
        <row r="72">
          <cell r="D72">
            <v>22</v>
          </cell>
        </row>
        <row r="73">
          <cell r="D73">
            <v>23</v>
          </cell>
        </row>
        <row r="74">
          <cell r="D74">
            <v>24</v>
          </cell>
        </row>
        <row r="75">
          <cell r="D75">
            <v>25</v>
          </cell>
        </row>
        <row r="76">
          <cell r="D76">
            <v>26</v>
          </cell>
        </row>
        <row r="77">
          <cell r="D77">
            <v>27</v>
          </cell>
        </row>
        <row r="78">
          <cell r="D78">
            <v>28</v>
          </cell>
        </row>
        <row r="79">
          <cell r="D79">
            <v>29</v>
          </cell>
        </row>
        <row r="80">
          <cell r="D80">
            <v>30</v>
          </cell>
        </row>
        <row r="81">
          <cell r="D81">
            <v>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Material "/>
      <sheetName val=" AnalysisPCC"/>
      <sheetName val="Analysis-NH-Roads"/>
      <sheetName val="Analysis-NH-Culverts"/>
      <sheetName val="Analysis-NH-Bridges"/>
      <sheetName val="Analysis-NH-Traf &amp; Trans"/>
      <sheetName val="Analysis-NH-Drains &amp; Misc"/>
      <sheetName val="BOQ "/>
      <sheetName val="DWR"/>
      <sheetName val="Grand Summary"/>
      <sheetName val="Estimate"/>
      <sheetName val="FT-05-02IsoBOM"/>
      <sheetName val="Intro"/>
      <sheetName val="loadcal"/>
      <sheetName val="_AnalysisPCC"/>
      <sheetName val="Analysis_NH_Roads"/>
      <sheetName val="Analysis_NH_Culverts"/>
      <sheetName val="Analysis_NH_Bridges"/>
      <sheetName val="section"/>
      <sheetName val="Abstract"/>
      <sheetName val="Sch-3"/>
      <sheetName val="BOQ Distribution"/>
      <sheetName val="A.O.R."/>
      <sheetName val="Cost of O &amp; O"/>
      <sheetName val="Analysis"/>
      <sheetName val="salient"/>
      <sheetName val="PROCTOR"/>
      <sheetName val="box-12"/>
      <sheetName val="Bar Budget"/>
      <sheetName val="Final Qty"/>
      <sheetName val="BOQ Backup"/>
    </sheetNames>
    <sheetDataSet>
      <sheetData sheetId="0"/>
      <sheetData sheetId="1"/>
      <sheetData sheetId="2"/>
      <sheetData sheetId="3"/>
      <sheetData sheetId="4"/>
      <sheetData sheetId="5" refreshError="1">
        <row r="1255">
          <cell r="G1255">
            <v>2046.1807476746665</v>
          </cell>
        </row>
      </sheetData>
      <sheetData sheetId="6"/>
      <sheetData sheetId="7" refreshError="1">
        <row r="135">
          <cell r="F135">
            <v>580.32000000000005</v>
          </cell>
        </row>
        <row r="175">
          <cell r="F175">
            <v>2531.4274999999998</v>
          </cell>
        </row>
      </sheetData>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neider_TVS"/>
      <sheetName val="Schneider_ECS"/>
      <sheetName val="Price Schedules"/>
      <sheetName val="COVER"/>
      <sheetName val="RISK MATRIX"/>
      <sheetName val="Cashflow"/>
      <sheetName val="Taxation"/>
      <sheetName val="SUMMARY"/>
      <sheetName val="TAX"/>
      <sheetName val="COSTING"/>
      <sheetName val="AMC estimate"/>
      <sheetName val="Samsung Lot1 Cable"/>
      <sheetName val="Steel qty"/>
      <sheetName val="price comparison"/>
      <sheetName val="Cable Summary for Lot1"/>
      <sheetName val="Cable tray"/>
      <sheetName val="PLC Panel"/>
      <sheetName val="ECS-PLC IO Breakup"/>
      <sheetName val="TVS-IO total"/>
      <sheetName val="PLC_BOM_GE_TVSSIL2"/>
      <sheetName val="PLC_BOM_GE_nonSILECS"/>
      <sheetName val="PLC_BOM_GE_all SIL2"/>
      <sheetName val="Instrument erection"/>
      <sheetName val="Services quote_TCON_Modified"/>
      <sheetName val="Services quote_TCON"/>
      <sheetName val="SITE EXP"/>
      <sheetName val="Notes"/>
      <sheetName val="Item Sens"/>
      <sheetName val="Pkg Sens"/>
      <sheetName val="Sheet1"/>
      <sheetName val="DMRC_Voltas_BMS TVS ECS_STD_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C3">
            <v>0.1236</v>
          </cell>
        </row>
        <row r="41">
          <cell r="C41">
            <v>85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1"/>
      <sheetName val="Lead"/>
      <sheetName val="Soil Hyd"/>
      <sheetName val="Aggregate and sand"/>
      <sheetName val="Bitumen Lead"/>
      <sheetName val="SUMMARY"/>
      <sheetName val="2"/>
      <sheetName val="3"/>
      <sheetName val="4"/>
      <sheetName val="5"/>
      <sheetName val="8"/>
      <sheetName val="9"/>
      <sheetName val="12"/>
      <sheetName val="13"/>
      <sheetName val="14"/>
      <sheetName val="15"/>
      <sheetName val="RE wall "/>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refreshError="1"/>
      <sheetData sheetId="10"/>
      <sheetData sheetId="11"/>
      <sheetData sheetId="12" refreshError="1"/>
      <sheetData sheetId="13"/>
      <sheetData sheetId="14">
        <row r="1">
          <cell r="A1" t="str">
            <v>CHAPTER-14</v>
          </cell>
        </row>
        <row r="2">
          <cell r="A2" t="str">
            <v>SUPER-STRUCTURE</v>
          </cell>
        </row>
        <row r="3">
          <cell r="A3" t="str">
            <v>Sr No</v>
          </cell>
          <cell r="B3" t="str">
            <v>Ref. to MoRTH Spec.</v>
          </cell>
          <cell r="D3" t="str">
            <v>Description</v>
          </cell>
          <cell r="E3" t="str">
            <v>Unit</v>
          </cell>
          <cell r="F3" t="str">
            <v>Quantity</v>
          </cell>
          <cell r="G3" t="str">
            <v>Rate  Rs</v>
          </cell>
          <cell r="H3" t="str">
            <v>Cost  Rs</v>
          </cell>
          <cell r="I3" t="str">
            <v>Remarks/ Input ref.</v>
          </cell>
        </row>
        <row r="4">
          <cell r="A4">
            <v>14.1</v>
          </cell>
          <cell r="C4" t="str">
            <v>B</v>
          </cell>
          <cell r="D4" t="str">
            <v>RCC Grade M25</v>
          </cell>
        </row>
        <row r="5">
          <cell r="A5" t="str">
            <v>14.1B</v>
          </cell>
          <cell r="C5" t="str">
            <v>Case II</v>
          </cell>
          <cell r="D5" t="str">
            <v>Using Batching Plant, Transit Mixer and Concrete Pump</v>
          </cell>
        </row>
        <row r="6">
          <cell r="D6" t="str">
            <v>Unit = cum</v>
          </cell>
        </row>
        <row r="7">
          <cell r="D7" t="str">
            <v>Taking output = 120 cum</v>
          </cell>
        </row>
        <row r="8">
          <cell r="D8" t="str">
            <v>a)     Material</v>
          </cell>
        </row>
        <row r="9">
          <cell r="D9" t="str">
            <v>Cement</v>
          </cell>
          <cell r="E9" t="str">
            <v>tonne</v>
          </cell>
          <cell r="F9">
            <v>47.95</v>
          </cell>
          <cell r="G9">
            <v>6332.74</v>
          </cell>
          <cell r="H9">
            <v>303654.88300000003</v>
          </cell>
          <cell r="I9" t="str">
            <v>M-081</v>
          </cell>
        </row>
        <row r="10">
          <cell r="D10" t="str">
            <v>Coarse sand</v>
          </cell>
          <cell r="E10" t="str">
            <v>cum</v>
          </cell>
          <cell r="F10">
            <v>54.2</v>
          </cell>
          <cell r="G10">
            <v>741.18499999999995</v>
          </cell>
          <cell r="H10">
            <v>40172.226999999999</v>
          </cell>
          <cell r="I10" t="str">
            <v>M-004</v>
          </cell>
        </row>
        <row r="11">
          <cell r="D11" t="str">
            <v>20 mm Aggregate</v>
          </cell>
          <cell r="E11" t="str">
            <v>cum</v>
          </cell>
          <cell r="F11">
            <v>64.8</v>
          </cell>
          <cell r="G11">
            <v>1373.7910000000002</v>
          </cell>
          <cell r="H11">
            <v>89021.656800000012</v>
          </cell>
          <cell r="I11" t="str">
            <v>M-053</v>
          </cell>
        </row>
        <row r="12">
          <cell r="D12" t="str">
            <v>10 mm Aggregate</v>
          </cell>
          <cell r="E12" t="str">
            <v>cum</v>
          </cell>
          <cell r="F12">
            <v>43.2</v>
          </cell>
          <cell r="G12">
            <v>1343.7910000000002</v>
          </cell>
          <cell r="H12">
            <v>58051.77120000001</v>
          </cell>
          <cell r="I12" t="str">
            <v>M-051</v>
          </cell>
        </row>
        <row r="13">
          <cell r="D13" t="str">
            <v>b)      Labour</v>
          </cell>
        </row>
        <row r="14">
          <cell r="D14" t="str">
            <v>Mate</v>
          </cell>
          <cell r="E14" t="str">
            <v>day</v>
          </cell>
          <cell r="F14">
            <v>0.84</v>
          </cell>
          <cell r="G14">
            <v>176.7</v>
          </cell>
          <cell r="H14">
            <v>148.428</v>
          </cell>
          <cell r="I14" t="str">
            <v>L-12</v>
          </cell>
        </row>
        <row r="15">
          <cell r="D15" t="str">
            <v>Mason</v>
          </cell>
          <cell r="E15" t="str">
            <v>day</v>
          </cell>
          <cell r="F15">
            <v>3</v>
          </cell>
          <cell r="G15">
            <v>176.7</v>
          </cell>
          <cell r="H15">
            <v>530.09999999999991</v>
          </cell>
          <cell r="I15" t="str">
            <v>L-11</v>
          </cell>
        </row>
        <row r="16">
          <cell r="D16" t="str">
            <v>Mazdoor</v>
          </cell>
          <cell r="E16" t="str">
            <v>day</v>
          </cell>
          <cell r="F16">
            <v>18</v>
          </cell>
          <cell r="G16">
            <v>176.7</v>
          </cell>
          <cell r="H16">
            <v>3180.6</v>
          </cell>
          <cell r="I16" t="str">
            <v>L-13</v>
          </cell>
        </row>
        <row r="17">
          <cell r="D17" t="str">
            <v>c)      Machinery</v>
          </cell>
        </row>
        <row r="18">
          <cell r="D18" t="str">
            <v>Batching Plant @ 20 cum/hour</v>
          </cell>
          <cell r="E18" t="str">
            <v>hour</v>
          </cell>
          <cell r="F18">
            <v>6</v>
          </cell>
          <cell r="G18">
            <v>1440</v>
          </cell>
          <cell r="H18">
            <v>8640</v>
          </cell>
          <cell r="I18" t="str">
            <v>P&amp;M-002</v>
          </cell>
        </row>
        <row r="19">
          <cell r="D19" t="str">
            <v>Generator 100 KVA</v>
          </cell>
          <cell r="E19" t="str">
            <v>hour</v>
          </cell>
          <cell r="F19">
            <v>6</v>
          </cell>
          <cell r="G19">
            <v>450</v>
          </cell>
          <cell r="H19">
            <v>2700</v>
          </cell>
          <cell r="I19" t="str">
            <v>P&amp;M-080</v>
          </cell>
        </row>
        <row r="20">
          <cell r="D20" t="str">
            <v>Loader</v>
          </cell>
          <cell r="E20" t="str">
            <v>hour</v>
          </cell>
          <cell r="F20">
            <v>6</v>
          </cell>
          <cell r="G20">
            <v>520</v>
          </cell>
          <cell r="H20">
            <v>3120</v>
          </cell>
          <cell r="I20" t="str">
            <v>P&amp;M-017</v>
          </cell>
        </row>
        <row r="21">
          <cell r="D21" t="str">
            <v>Transit Mixer ( capacity 4.0 cu.m )</v>
          </cell>
        </row>
        <row r="22">
          <cell r="D22" t="str">
            <v>Transit Mixer 4 cum capacity lead upto1 Km</v>
          </cell>
          <cell r="E22" t="str">
            <v>hour</v>
          </cell>
          <cell r="F22">
            <v>15</v>
          </cell>
          <cell r="G22">
            <v>600</v>
          </cell>
          <cell r="H22">
            <v>9000</v>
          </cell>
          <cell r="I22" t="str">
            <v>P&amp;M-049</v>
          </cell>
        </row>
        <row r="23">
          <cell r="D23" t="str">
            <v>Lead beyond 1 Km, L - lead in Kilometer</v>
          </cell>
          <cell r="E23" t="str">
            <v>tonne.km</v>
          </cell>
          <cell r="F23" t="str">
            <v>300L</v>
          </cell>
          <cell r="G23">
            <v>5.22</v>
          </cell>
          <cell r="H23">
            <v>10022.400000000001</v>
          </cell>
          <cell r="I23" t="str">
            <v>Lead =6.4 km &amp; P&amp;M-050</v>
          </cell>
        </row>
        <row r="24">
          <cell r="D24" t="str">
            <v>Concrete Pump</v>
          </cell>
          <cell r="E24" t="str">
            <v>hour</v>
          </cell>
          <cell r="F24">
            <v>6</v>
          </cell>
          <cell r="G24">
            <v>165</v>
          </cell>
          <cell r="H24">
            <v>990</v>
          </cell>
          <cell r="I24" t="str">
            <v>P&amp;M-007</v>
          </cell>
        </row>
        <row r="25">
          <cell r="D25" t="str">
            <v>Basic Cost of Labour, Material &amp; Machinery (a+b+c)      for 120 cum</v>
          </cell>
          <cell r="F25">
            <v>529233</v>
          </cell>
        </row>
        <row r="26">
          <cell r="D26" t="str">
            <v>For formwork and staging add the following:</v>
          </cell>
        </row>
        <row r="27">
          <cell r="A27" t="str">
            <v>14.1B Case II</v>
          </cell>
          <cell r="C27" t="str">
            <v>(i)</v>
          </cell>
          <cell r="D27" t="str">
            <v>For solid slab super-structure, 20-30 per cent  of (a+b+c)</v>
          </cell>
        </row>
        <row r="28">
          <cell r="C28" t="str">
            <v>(p)</v>
          </cell>
          <cell r="D28" t="str">
            <v>Height upto 5m</v>
          </cell>
        </row>
        <row r="29">
          <cell r="D29" t="str">
            <v>Basic Cost of Labour, Material &amp; Machinery (a+b+c)      for 120 cum</v>
          </cell>
          <cell r="H29">
            <v>529233</v>
          </cell>
        </row>
        <row r="30">
          <cell r="D30" t="str">
            <v xml:space="preserve">d)      Formwork and staging 20  per cent  of (a+b+c) </v>
          </cell>
          <cell r="F30">
            <v>20</v>
          </cell>
          <cell r="H30">
            <v>105846.6</v>
          </cell>
        </row>
        <row r="31">
          <cell r="D31" t="str">
            <v>e)      Overhead charges @ 0.25 on (a+b+c+d)</v>
          </cell>
          <cell r="H31">
            <v>158769.9</v>
          </cell>
        </row>
        <row r="32">
          <cell r="D32" t="str">
            <v>f)      Contractor's profit @ 0.1 on (a+b+c+d+e)</v>
          </cell>
          <cell r="H32">
            <v>79384.950000000012</v>
          </cell>
        </row>
        <row r="33">
          <cell r="D33" t="str">
            <v>Cost for 120 cum = a+b+c+d+e+f</v>
          </cell>
          <cell r="H33">
            <v>873234.45</v>
          </cell>
        </row>
        <row r="34">
          <cell r="D34" t="str">
            <v>Rate per cum = (a+b+c+d+e+f)/120</v>
          </cell>
          <cell r="H34">
            <v>7276.9537499999997</v>
          </cell>
        </row>
        <row r="35">
          <cell r="G35" t="str">
            <v>say</v>
          </cell>
          <cell r="H35">
            <v>7277</v>
          </cell>
        </row>
        <row r="36">
          <cell r="A36">
            <v>14.1</v>
          </cell>
          <cell r="C36" t="str">
            <v>C</v>
          </cell>
          <cell r="D36" t="str">
            <v>RCC Grade M 30</v>
          </cell>
        </row>
        <row r="37">
          <cell r="A37" t="str">
            <v>14.1C</v>
          </cell>
          <cell r="C37" t="str">
            <v>Case II</v>
          </cell>
          <cell r="D37" t="str">
            <v>Using Batching Plant, Transit Mixer and Concrete Pump.</v>
          </cell>
        </row>
        <row r="38">
          <cell r="D38" t="str">
            <v>Unit = cum</v>
          </cell>
        </row>
        <row r="39">
          <cell r="D39" t="str">
            <v>Taking output = 120 cum</v>
          </cell>
        </row>
        <row r="40">
          <cell r="D40" t="str">
            <v>a)     Material</v>
          </cell>
        </row>
        <row r="41">
          <cell r="D41" t="str">
            <v>Cement</v>
          </cell>
          <cell r="E41" t="str">
            <v>tonne</v>
          </cell>
          <cell r="F41">
            <v>48.79</v>
          </cell>
          <cell r="G41">
            <v>6332.74</v>
          </cell>
          <cell r="H41">
            <v>308974.38459999999</v>
          </cell>
          <cell r="I41" t="str">
            <v>M-081</v>
          </cell>
        </row>
        <row r="42">
          <cell r="D42" t="str">
            <v>Coarse sand</v>
          </cell>
          <cell r="E42" t="str">
            <v>cum</v>
          </cell>
          <cell r="F42">
            <v>54.6</v>
          </cell>
          <cell r="G42">
            <v>741.18499999999995</v>
          </cell>
          <cell r="H42">
            <v>40468.701000000001</v>
          </cell>
          <cell r="I42" t="str">
            <v>M-004</v>
          </cell>
        </row>
        <row r="43">
          <cell r="D43" t="str">
            <v>20 mm Aggregate</v>
          </cell>
          <cell r="E43" t="str">
            <v>cum</v>
          </cell>
          <cell r="F43">
            <v>64.8</v>
          </cell>
          <cell r="G43">
            <v>1373.7910000000002</v>
          </cell>
          <cell r="H43">
            <v>89021.656800000012</v>
          </cell>
          <cell r="I43" t="str">
            <v>M-053</v>
          </cell>
        </row>
        <row r="44">
          <cell r="D44" t="str">
            <v>10 mm Aggregate</v>
          </cell>
          <cell r="E44" t="str">
            <v>cum</v>
          </cell>
          <cell r="F44">
            <v>43.2</v>
          </cell>
          <cell r="G44">
            <v>1343.7910000000002</v>
          </cell>
          <cell r="H44">
            <v>58051.77120000001</v>
          </cell>
          <cell r="I44" t="str">
            <v>M-051</v>
          </cell>
        </row>
        <row r="45">
          <cell r="D45" t="str">
            <v>b)      Labour</v>
          </cell>
        </row>
        <row r="46">
          <cell r="D46" t="str">
            <v>Mate</v>
          </cell>
          <cell r="E46" t="str">
            <v>day</v>
          </cell>
          <cell r="F46">
            <v>0.88</v>
          </cell>
          <cell r="G46">
            <v>176.7</v>
          </cell>
          <cell r="H46">
            <v>155.49599999999998</v>
          </cell>
          <cell r="I46" t="str">
            <v>L-12</v>
          </cell>
        </row>
        <row r="47">
          <cell r="D47" t="str">
            <v>Mason</v>
          </cell>
          <cell r="E47" t="str">
            <v>day</v>
          </cell>
          <cell r="F47">
            <v>3</v>
          </cell>
          <cell r="G47">
            <v>176.7</v>
          </cell>
          <cell r="H47">
            <v>530.09999999999991</v>
          </cell>
          <cell r="I47" t="str">
            <v>L-11</v>
          </cell>
        </row>
        <row r="48">
          <cell r="D48" t="str">
            <v>Mazdoor</v>
          </cell>
          <cell r="E48" t="str">
            <v>day</v>
          </cell>
          <cell r="F48">
            <v>19</v>
          </cell>
          <cell r="G48">
            <v>176.7</v>
          </cell>
          <cell r="H48">
            <v>3357.2999999999997</v>
          </cell>
          <cell r="I48" t="str">
            <v>L-13</v>
          </cell>
        </row>
        <row r="49">
          <cell r="D49" t="str">
            <v>c)      Machinery</v>
          </cell>
        </row>
        <row r="50">
          <cell r="D50" t="str">
            <v>Batching Plant @ 20 cum/hour</v>
          </cell>
          <cell r="E50" t="str">
            <v>hour</v>
          </cell>
          <cell r="F50">
            <v>6</v>
          </cell>
          <cell r="G50">
            <v>1440</v>
          </cell>
          <cell r="H50">
            <v>8640</v>
          </cell>
          <cell r="I50" t="str">
            <v>P&amp;M-002</v>
          </cell>
        </row>
        <row r="51">
          <cell r="D51" t="str">
            <v>Generator 100 KVA</v>
          </cell>
          <cell r="E51" t="str">
            <v>hour</v>
          </cell>
          <cell r="F51">
            <v>6</v>
          </cell>
          <cell r="G51">
            <v>450</v>
          </cell>
          <cell r="H51">
            <v>2700</v>
          </cell>
          <cell r="I51" t="str">
            <v>P&amp;M-080</v>
          </cell>
        </row>
        <row r="52">
          <cell r="D52" t="str">
            <v>Loader</v>
          </cell>
          <cell r="E52" t="str">
            <v>hour</v>
          </cell>
          <cell r="F52">
            <v>6</v>
          </cell>
          <cell r="G52">
            <v>520</v>
          </cell>
          <cell r="H52">
            <v>3120</v>
          </cell>
          <cell r="I52" t="str">
            <v>P&amp;M-017</v>
          </cell>
        </row>
        <row r="53">
          <cell r="D53" t="str">
            <v>Transit Mixer ( capacity 4.0 cu.m )</v>
          </cell>
        </row>
        <row r="54">
          <cell r="D54" t="str">
            <v>Transit Mixer 4 cum capacity lead upto1 Km</v>
          </cell>
          <cell r="E54" t="str">
            <v>hour</v>
          </cell>
          <cell r="F54">
            <v>15</v>
          </cell>
          <cell r="G54">
            <v>600</v>
          </cell>
          <cell r="H54">
            <v>9000</v>
          </cell>
          <cell r="I54" t="str">
            <v>P&amp;M-049</v>
          </cell>
        </row>
        <row r="55">
          <cell r="D55" t="str">
            <v>Lead beyond 1 Km, L - lead in Kilometer</v>
          </cell>
          <cell r="E55" t="str">
            <v>tonne.km</v>
          </cell>
          <cell r="F55" t="str">
            <v>300L</v>
          </cell>
          <cell r="G55">
            <v>5.22</v>
          </cell>
          <cell r="H55">
            <v>10022.400000000001</v>
          </cell>
          <cell r="I55" t="str">
            <v>Lead =6.4 km &amp; P&amp;M-050</v>
          </cell>
        </row>
        <row r="56">
          <cell r="D56" t="str">
            <v>Concrete Pump</v>
          </cell>
          <cell r="E56" t="str">
            <v>hour</v>
          </cell>
          <cell r="F56">
            <v>6</v>
          </cell>
          <cell r="G56">
            <v>165</v>
          </cell>
          <cell r="H56">
            <v>990</v>
          </cell>
          <cell r="I56" t="str">
            <v>P&amp;M-007</v>
          </cell>
        </row>
        <row r="57">
          <cell r="D57" t="str">
            <v>Basic Cost of Labour, Material &amp; Machinery (a+b+c)      for 120 cum</v>
          </cell>
          <cell r="F57">
            <v>535032</v>
          </cell>
        </row>
        <row r="58">
          <cell r="D58" t="str">
            <v>For formwork and staging add the following:</v>
          </cell>
        </row>
        <row r="59">
          <cell r="A59" t="str">
            <v>14.1C Case II</v>
          </cell>
          <cell r="C59" t="str">
            <v>(i)</v>
          </cell>
          <cell r="D59" t="str">
            <v>For solid slab super-structure, 20-30 per cent  of (a+b+c)</v>
          </cell>
        </row>
        <row r="60">
          <cell r="C60" t="str">
            <v>(p)</v>
          </cell>
          <cell r="D60" t="str">
            <v>Height upto 5m</v>
          </cell>
        </row>
        <row r="61">
          <cell r="D61" t="str">
            <v>Basic Cost of Labour, Material &amp; Machinery (a+b+c)      for 120 cum</v>
          </cell>
          <cell r="H61">
            <v>535032</v>
          </cell>
        </row>
        <row r="62">
          <cell r="D62" t="str">
            <v xml:space="preserve">d)      Formwork and staging 20  per cent  of (a+b+c) </v>
          </cell>
          <cell r="F62">
            <v>20</v>
          </cell>
          <cell r="H62">
            <v>107006.40000000001</v>
          </cell>
        </row>
        <row r="63">
          <cell r="D63" t="str">
            <v>e)      Overhead charges @ 0.25 on (a+b+c+d)</v>
          </cell>
          <cell r="H63">
            <v>160509.6</v>
          </cell>
        </row>
        <row r="64">
          <cell r="D64" t="str">
            <v>f)      Contractor's profit @ 0.1 on (a+b+c+d+e)</v>
          </cell>
          <cell r="H64">
            <v>80254.8</v>
          </cell>
        </row>
        <row r="65">
          <cell r="D65" t="str">
            <v>Cost for 120 cum = a+b+c+d+e+f</v>
          </cell>
          <cell r="H65">
            <v>882802.8</v>
          </cell>
        </row>
        <row r="66">
          <cell r="D66" t="str">
            <v>Rate per cum = (a+b+c+d+e+f)/120</v>
          </cell>
          <cell r="H66">
            <v>7356.6900000000005</v>
          </cell>
        </row>
        <row r="67">
          <cell r="G67" t="str">
            <v>say</v>
          </cell>
          <cell r="H67">
            <v>7357</v>
          </cell>
        </row>
        <row r="68">
          <cell r="A68">
            <v>14.1</v>
          </cell>
          <cell r="C68" t="str">
            <v>D</v>
          </cell>
          <cell r="D68" t="str">
            <v>RCC/PSC Grade M35</v>
          </cell>
        </row>
        <row r="69">
          <cell r="C69" t="str">
            <v>Case II</v>
          </cell>
          <cell r="D69" t="str">
            <v>Using Batching Plant, Transit Mixer and Concrete Pump</v>
          </cell>
        </row>
        <row r="70">
          <cell r="D70" t="str">
            <v>Unit = cum</v>
          </cell>
        </row>
        <row r="71">
          <cell r="D71" t="str">
            <v>Taking output = 120 cum</v>
          </cell>
        </row>
        <row r="72">
          <cell r="D72" t="str">
            <v>a)     Material</v>
          </cell>
        </row>
        <row r="73">
          <cell r="D73" t="str">
            <v>Cement</v>
          </cell>
          <cell r="E73" t="str">
            <v>tonne</v>
          </cell>
          <cell r="F73">
            <v>50.64</v>
          </cell>
          <cell r="G73">
            <v>6332.74</v>
          </cell>
          <cell r="H73">
            <v>320689.95360000001</v>
          </cell>
          <cell r="I73" t="str">
            <v>M-081</v>
          </cell>
        </row>
        <row r="74">
          <cell r="D74" t="str">
            <v>Coarse sand</v>
          </cell>
          <cell r="E74" t="str">
            <v>cum</v>
          </cell>
          <cell r="F74">
            <v>54</v>
          </cell>
          <cell r="G74">
            <v>741.18499999999995</v>
          </cell>
          <cell r="H74">
            <v>40023.99</v>
          </cell>
          <cell r="I74" t="str">
            <v>M-004</v>
          </cell>
        </row>
        <row r="75">
          <cell r="D75" t="str">
            <v>20 mm Aggregate</v>
          </cell>
          <cell r="E75" t="str">
            <v>cum</v>
          </cell>
          <cell r="F75">
            <v>64.8</v>
          </cell>
          <cell r="G75">
            <v>1373.7910000000002</v>
          </cell>
          <cell r="H75">
            <v>89021.656800000012</v>
          </cell>
          <cell r="I75" t="str">
            <v>M-053</v>
          </cell>
        </row>
        <row r="76">
          <cell r="D76" t="str">
            <v>10 mm Aggregate</v>
          </cell>
          <cell r="E76" t="str">
            <v>cum</v>
          </cell>
          <cell r="F76">
            <v>43.2</v>
          </cell>
          <cell r="G76">
            <v>1343.7910000000002</v>
          </cell>
          <cell r="H76">
            <v>58051.77120000001</v>
          </cell>
          <cell r="I76" t="str">
            <v>M-051</v>
          </cell>
        </row>
        <row r="77">
          <cell r="D77" t="str">
            <v>b)      Labour</v>
          </cell>
        </row>
        <row r="78">
          <cell r="D78" t="str">
            <v>Mate</v>
          </cell>
          <cell r="E78" t="str">
            <v>day</v>
          </cell>
          <cell r="F78">
            <v>0.88</v>
          </cell>
          <cell r="G78">
            <v>176.7</v>
          </cell>
          <cell r="H78">
            <v>155.49599999999998</v>
          </cell>
          <cell r="I78" t="str">
            <v>L-12</v>
          </cell>
        </row>
        <row r="79">
          <cell r="D79" t="str">
            <v>Mason</v>
          </cell>
          <cell r="E79" t="str">
            <v>day</v>
          </cell>
          <cell r="F79">
            <v>3</v>
          </cell>
          <cell r="G79">
            <v>176.7</v>
          </cell>
          <cell r="H79">
            <v>530.09999999999991</v>
          </cell>
          <cell r="I79" t="str">
            <v>L-11</v>
          </cell>
        </row>
        <row r="80">
          <cell r="D80" t="str">
            <v>Mazdoor</v>
          </cell>
          <cell r="E80" t="str">
            <v>day</v>
          </cell>
          <cell r="F80">
            <v>19</v>
          </cell>
          <cell r="G80">
            <v>176.7</v>
          </cell>
          <cell r="H80">
            <v>3357.2999999999997</v>
          </cell>
          <cell r="I80" t="str">
            <v>L-13</v>
          </cell>
        </row>
        <row r="81">
          <cell r="D81" t="str">
            <v>c)      Machinery</v>
          </cell>
        </row>
        <row r="82">
          <cell r="D82" t="str">
            <v>Batching Plant @ 20 cum/hour</v>
          </cell>
          <cell r="E82" t="str">
            <v>hour</v>
          </cell>
          <cell r="F82">
            <v>6</v>
          </cell>
          <cell r="G82">
            <v>1440</v>
          </cell>
          <cell r="H82">
            <v>8640</v>
          </cell>
          <cell r="I82" t="str">
            <v>P&amp;M-002</v>
          </cell>
        </row>
        <row r="83">
          <cell r="D83" t="str">
            <v>Generator 100 KVA</v>
          </cell>
          <cell r="E83" t="str">
            <v>hour</v>
          </cell>
          <cell r="F83">
            <v>6</v>
          </cell>
          <cell r="G83">
            <v>450</v>
          </cell>
          <cell r="H83">
            <v>2700</v>
          </cell>
          <cell r="I83" t="str">
            <v>P&amp;M-080</v>
          </cell>
        </row>
        <row r="84">
          <cell r="D84" t="str">
            <v>Loader</v>
          </cell>
          <cell r="E84" t="str">
            <v>hour</v>
          </cell>
          <cell r="F84">
            <v>6</v>
          </cell>
          <cell r="G84">
            <v>520</v>
          </cell>
          <cell r="H84">
            <v>3120</v>
          </cell>
          <cell r="I84" t="str">
            <v>P&amp;M-017</v>
          </cell>
        </row>
        <row r="85">
          <cell r="D85" t="str">
            <v>Transit Mixer ( capacity 4.0 cu.m )</v>
          </cell>
        </row>
        <row r="86">
          <cell r="D86" t="str">
            <v>Transit Mixer 4 cum capacity lead upto1 Km</v>
          </cell>
          <cell r="E86" t="str">
            <v>hour</v>
          </cell>
          <cell r="F86">
            <v>15</v>
          </cell>
          <cell r="G86">
            <v>600</v>
          </cell>
          <cell r="H86">
            <v>9000</v>
          </cell>
          <cell r="I86" t="str">
            <v>P&amp;M-049</v>
          </cell>
        </row>
        <row r="87">
          <cell r="D87" t="str">
            <v>Lead beyond 1 Km, L - lead in Kilometer</v>
          </cell>
          <cell r="E87" t="str">
            <v>tonne.km</v>
          </cell>
          <cell r="F87" t="str">
            <v>300L</v>
          </cell>
          <cell r="G87">
            <v>5.22</v>
          </cell>
          <cell r="H87">
            <v>10022.400000000001</v>
          </cell>
          <cell r="I87" t="str">
            <v>Lead =6.4 km &amp; P&amp;M-050</v>
          </cell>
        </row>
        <row r="88">
          <cell r="D88" t="str">
            <v>Concrete Pump</v>
          </cell>
          <cell r="E88" t="str">
            <v>hour</v>
          </cell>
          <cell r="F88">
            <v>6</v>
          </cell>
          <cell r="G88">
            <v>165</v>
          </cell>
          <cell r="H88">
            <v>990</v>
          </cell>
          <cell r="I88" t="str">
            <v>P&amp;M-007</v>
          </cell>
        </row>
        <row r="89">
          <cell r="D89" t="str">
            <v>Basic Cost of Labour, Material &amp; Machinery (a+b+c)      for 120 cum</v>
          </cell>
          <cell r="F89">
            <v>546303</v>
          </cell>
        </row>
        <row r="90">
          <cell r="D90" t="str">
            <v>For formwork and staging add the following:</v>
          </cell>
        </row>
        <row r="91">
          <cell r="A91" t="str">
            <v>14.1D Case II</v>
          </cell>
          <cell r="C91" t="str">
            <v>(i)</v>
          </cell>
          <cell r="D91" t="str">
            <v>For solid slab super-structure, 18-28 per cent  of (a+b+c)</v>
          </cell>
        </row>
        <row r="92">
          <cell r="C92" t="str">
            <v>(p)</v>
          </cell>
          <cell r="D92" t="str">
            <v>Height upto 5m</v>
          </cell>
        </row>
        <row r="93">
          <cell r="D93" t="str">
            <v>Basic Cost of Labour, Material &amp; Machinery (a+b+c)      for 120 cum</v>
          </cell>
          <cell r="H93">
            <v>546303</v>
          </cell>
        </row>
        <row r="94">
          <cell r="D94" t="str">
            <v xml:space="preserve">d)      Formwork and staging 18  per cent  of (a+b+c) </v>
          </cell>
          <cell r="F94">
            <v>18</v>
          </cell>
          <cell r="H94">
            <v>98334.54</v>
          </cell>
        </row>
        <row r="95">
          <cell r="D95" t="str">
            <v>e)      Overhead charges @ 0.25 on (a+b+c+d)</v>
          </cell>
          <cell r="H95">
            <v>161159.38500000001</v>
          </cell>
        </row>
        <row r="96">
          <cell r="D96" t="str">
            <v>f)      Contractor's profit @ 0.1 on (a+b+c+d+e)</v>
          </cell>
          <cell r="H96">
            <v>80579.692500000005</v>
          </cell>
        </row>
        <row r="97">
          <cell r="D97" t="str">
            <v>Cost for 120 cum = a+b+c+d+e+f</v>
          </cell>
          <cell r="H97">
            <v>886376.61750000005</v>
          </cell>
        </row>
        <row r="98">
          <cell r="D98" t="str">
            <v>Rate per cum = (a+b+c+d+e+f)/120</v>
          </cell>
          <cell r="H98">
            <v>7386.4718125000009</v>
          </cell>
        </row>
        <row r="99">
          <cell r="G99" t="str">
            <v>say</v>
          </cell>
          <cell r="H99">
            <v>7386</v>
          </cell>
        </row>
        <row r="100">
          <cell r="A100">
            <v>14.1</v>
          </cell>
          <cell r="C100" t="str">
            <v>E</v>
          </cell>
          <cell r="D100" t="str">
            <v>PSC Grade M-40</v>
          </cell>
        </row>
        <row r="101">
          <cell r="A101" t="str">
            <v>14.1E</v>
          </cell>
          <cell r="C101" t="str">
            <v>Case II</v>
          </cell>
          <cell r="D101" t="str">
            <v>Using Batching Plant, Transit Mixer and Concrete Pump</v>
          </cell>
        </row>
        <row r="102">
          <cell r="D102" t="str">
            <v>Unit = cum</v>
          </cell>
        </row>
        <row r="103">
          <cell r="D103" t="str">
            <v>Taking output = 120 cum</v>
          </cell>
        </row>
        <row r="104">
          <cell r="D104" t="str">
            <v>a)     Material</v>
          </cell>
        </row>
        <row r="105">
          <cell r="D105" t="str">
            <v>Cement</v>
          </cell>
          <cell r="E105" t="str">
            <v>tonne</v>
          </cell>
          <cell r="F105">
            <v>51.6</v>
          </cell>
          <cell r="G105">
            <v>6332.74</v>
          </cell>
          <cell r="H105">
            <v>326769.38400000002</v>
          </cell>
          <cell r="I105" t="str">
            <v>M-081</v>
          </cell>
        </row>
        <row r="106">
          <cell r="D106" t="str">
            <v>Coarse sand</v>
          </cell>
          <cell r="E106" t="str">
            <v>cum</v>
          </cell>
          <cell r="F106">
            <v>54</v>
          </cell>
          <cell r="G106">
            <v>741.18499999999995</v>
          </cell>
          <cell r="H106">
            <v>40023.99</v>
          </cell>
          <cell r="I106" t="str">
            <v>M-004</v>
          </cell>
        </row>
        <row r="107">
          <cell r="D107" t="str">
            <v>20 mm Aggregate</v>
          </cell>
          <cell r="E107" t="str">
            <v>cum</v>
          </cell>
          <cell r="F107">
            <v>64.8</v>
          </cell>
          <cell r="G107">
            <v>1373.7910000000002</v>
          </cell>
          <cell r="H107">
            <v>89021.656800000012</v>
          </cell>
          <cell r="I107" t="str">
            <v>M-053</v>
          </cell>
        </row>
        <row r="108">
          <cell r="D108" t="str">
            <v>10 mm Aggregate</v>
          </cell>
          <cell r="E108" t="str">
            <v>cum</v>
          </cell>
          <cell r="F108">
            <v>43.2</v>
          </cell>
          <cell r="G108">
            <v>1343.7910000000002</v>
          </cell>
          <cell r="H108">
            <v>58051.77120000001</v>
          </cell>
          <cell r="I108" t="str">
            <v>M-051</v>
          </cell>
        </row>
        <row r="109">
          <cell r="D109" t="str">
            <v>Admixture @ 0.4 per cent  of cement</v>
          </cell>
          <cell r="E109" t="str">
            <v>kg</v>
          </cell>
          <cell r="F109">
            <v>206.4</v>
          </cell>
          <cell r="G109">
            <v>120</v>
          </cell>
          <cell r="H109">
            <v>24768</v>
          </cell>
          <cell r="I109" t="str">
            <v>M-180</v>
          </cell>
        </row>
        <row r="110">
          <cell r="D110" t="str">
            <v>b)      Labour</v>
          </cell>
        </row>
        <row r="111">
          <cell r="D111" t="str">
            <v>Mate</v>
          </cell>
          <cell r="E111" t="str">
            <v>day</v>
          </cell>
          <cell r="F111">
            <v>0.94</v>
          </cell>
          <cell r="G111">
            <v>176.7</v>
          </cell>
          <cell r="H111">
            <v>166.09799999999998</v>
          </cell>
          <cell r="I111" t="str">
            <v>L-12</v>
          </cell>
        </row>
        <row r="112">
          <cell r="D112" t="str">
            <v>Mason</v>
          </cell>
          <cell r="E112" t="str">
            <v>day</v>
          </cell>
          <cell r="F112">
            <v>3.5</v>
          </cell>
          <cell r="G112">
            <v>176.7</v>
          </cell>
          <cell r="H112">
            <v>618.44999999999993</v>
          </cell>
          <cell r="I112" t="str">
            <v>L-11</v>
          </cell>
        </row>
        <row r="113">
          <cell r="D113" t="str">
            <v>Mazdoor</v>
          </cell>
          <cell r="E113" t="str">
            <v>day</v>
          </cell>
          <cell r="F113">
            <v>20</v>
          </cell>
          <cell r="G113">
            <v>176.7</v>
          </cell>
          <cell r="H113">
            <v>3534</v>
          </cell>
          <cell r="I113" t="str">
            <v>L-13</v>
          </cell>
        </row>
        <row r="114">
          <cell r="D114" t="str">
            <v>c)      Machinery</v>
          </cell>
        </row>
        <row r="115">
          <cell r="D115" t="str">
            <v>Batching Plant @ 20 cum/hour</v>
          </cell>
          <cell r="E115" t="str">
            <v>hour</v>
          </cell>
          <cell r="F115">
            <v>6</v>
          </cell>
          <cell r="G115">
            <v>1440</v>
          </cell>
          <cell r="H115">
            <v>8640</v>
          </cell>
          <cell r="I115" t="str">
            <v>P&amp;M-002</v>
          </cell>
        </row>
        <row r="116">
          <cell r="D116" t="str">
            <v>Generator 100 KVA</v>
          </cell>
          <cell r="E116" t="str">
            <v>hour</v>
          </cell>
          <cell r="F116">
            <v>6</v>
          </cell>
          <cell r="G116">
            <v>450</v>
          </cell>
          <cell r="H116">
            <v>2700</v>
          </cell>
          <cell r="I116" t="str">
            <v>P&amp;M-080</v>
          </cell>
        </row>
        <row r="117">
          <cell r="D117" t="str">
            <v>Loader</v>
          </cell>
          <cell r="E117" t="str">
            <v>hour</v>
          </cell>
          <cell r="F117">
            <v>6</v>
          </cell>
          <cell r="G117">
            <v>520</v>
          </cell>
          <cell r="H117">
            <v>3120</v>
          </cell>
          <cell r="I117" t="str">
            <v>P&amp;M-017</v>
          </cell>
        </row>
        <row r="118">
          <cell r="D118" t="str">
            <v>Transit Mixer ( capacity 4.0 cu.m )</v>
          </cell>
        </row>
        <row r="119">
          <cell r="D119" t="str">
            <v>Transit Mixer 4 cum capacity lead upto1 Km</v>
          </cell>
          <cell r="E119" t="str">
            <v>hour</v>
          </cell>
          <cell r="F119">
            <v>15</v>
          </cell>
          <cell r="G119">
            <v>600</v>
          </cell>
          <cell r="H119">
            <v>9000</v>
          </cell>
          <cell r="I119" t="str">
            <v>P&amp;M-049</v>
          </cell>
        </row>
        <row r="120">
          <cell r="D120" t="str">
            <v>Lead beyond 1 Km, L - lead in Kilometer</v>
          </cell>
          <cell r="E120" t="str">
            <v>tonne.km</v>
          </cell>
          <cell r="F120" t="str">
            <v>300L</v>
          </cell>
          <cell r="G120">
            <v>5.22</v>
          </cell>
          <cell r="H120">
            <v>10022.400000000001</v>
          </cell>
          <cell r="I120" t="str">
            <v>Lead =6.4 km &amp; P&amp;M-050</v>
          </cell>
        </row>
        <row r="121">
          <cell r="D121" t="str">
            <v>Concrete Pump</v>
          </cell>
          <cell r="E121" t="str">
            <v>hour</v>
          </cell>
          <cell r="F121">
            <v>6</v>
          </cell>
          <cell r="G121">
            <v>165</v>
          </cell>
          <cell r="H121">
            <v>990</v>
          </cell>
          <cell r="I121" t="str">
            <v>P&amp;M-007</v>
          </cell>
        </row>
        <row r="122">
          <cell r="D122" t="str">
            <v>Basic Cost of Labour, Material &amp; Machinery (a+b+c) for 120 cum</v>
          </cell>
          <cell r="F122">
            <v>577426</v>
          </cell>
        </row>
        <row r="123">
          <cell r="D123" t="str">
            <v>For formwork and staging add the following:</v>
          </cell>
        </row>
        <row r="124">
          <cell r="A124" t="str">
            <v>14.1E Case II</v>
          </cell>
          <cell r="C124" t="str">
            <v>(i)</v>
          </cell>
          <cell r="D124" t="str">
            <v>For solid/voided slab super-structure, 18-28 per cent  of (a+b+c)</v>
          </cell>
        </row>
        <row r="125">
          <cell r="C125" t="str">
            <v>(p)</v>
          </cell>
          <cell r="D125" t="str">
            <v>Height upto 5m</v>
          </cell>
        </row>
        <row r="126">
          <cell r="D126" t="str">
            <v>Basic Cost of Labour, Material &amp; Machinery (a+b+c) for 120 cum</v>
          </cell>
          <cell r="H126">
            <v>577426</v>
          </cell>
        </row>
        <row r="127">
          <cell r="D127" t="str">
            <v xml:space="preserve">d)      Formwork and staging 18  per cent  of (a+b+c) </v>
          </cell>
          <cell r="F127">
            <v>18</v>
          </cell>
          <cell r="H127">
            <v>103936.68</v>
          </cell>
        </row>
        <row r="128">
          <cell r="D128" t="str">
            <v>e)      Overhead charges @ 0.25 on (a+b+c+d)</v>
          </cell>
          <cell r="H128">
            <v>170340.66999999998</v>
          </cell>
        </row>
        <row r="129">
          <cell r="D129" t="str">
            <v>f)      Contractor's profit @ 0.1 on (a+b+c+d+e)</v>
          </cell>
          <cell r="H129">
            <v>85170.334999999992</v>
          </cell>
        </row>
        <row r="130">
          <cell r="D130" t="str">
            <v>Cost for 15 cum = a+b+c+d+e+f</v>
          </cell>
          <cell r="H130">
            <v>936873.68499999982</v>
          </cell>
        </row>
        <row r="131">
          <cell r="D131" t="str">
            <v>Rate per cum = (a+b+c+d+e+f)/120</v>
          </cell>
          <cell r="H131">
            <v>7807.2807083333319</v>
          </cell>
        </row>
        <row r="132">
          <cell r="G132" t="str">
            <v>say</v>
          </cell>
          <cell r="H132">
            <v>7807</v>
          </cell>
        </row>
        <row r="133">
          <cell r="A133" t="str">
            <v>14.1E Case II (i)</v>
          </cell>
          <cell r="C133" t="str">
            <v>(q)</v>
          </cell>
          <cell r="D133" t="str">
            <v>Height 5m to 10m</v>
          </cell>
        </row>
        <row r="134">
          <cell r="D134" t="str">
            <v>Basic Cost of Labour, Material &amp; Machinery (a+b+c)      for 120 cum</v>
          </cell>
          <cell r="H134">
            <v>577426</v>
          </cell>
        </row>
        <row r="135">
          <cell r="D135" t="str">
            <v xml:space="preserve">d)      Formwork and staging 23  per cent  of (a+b+c) </v>
          </cell>
          <cell r="F135">
            <v>23</v>
          </cell>
          <cell r="H135">
            <v>132807.98000000001</v>
          </cell>
        </row>
        <row r="136">
          <cell r="D136" t="str">
            <v>e)      Overhead charges @ 0.25 on (a+b+c+d)</v>
          </cell>
          <cell r="H136">
            <v>177558.495</v>
          </cell>
        </row>
        <row r="137">
          <cell r="D137" t="str">
            <v>f)      Contractor's profit @ 0.1 on (a+b+c+d+e)</v>
          </cell>
          <cell r="H137">
            <v>88779.247499999998</v>
          </cell>
        </row>
        <row r="138">
          <cell r="D138" t="str">
            <v>Cost for 120 cum = a+b+c+d+e+f</v>
          </cell>
          <cell r="H138">
            <v>976571.72249999992</v>
          </cell>
        </row>
        <row r="139">
          <cell r="D139" t="str">
            <v>Rate per cum = (a+b+c+d+e+f)/120</v>
          </cell>
          <cell r="H139">
            <v>8138.0976874999997</v>
          </cell>
        </row>
        <row r="140">
          <cell r="G140" t="str">
            <v>say</v>
          </cell>
          <cell r="H140">
            <v>8138</v>
          </cell>
        </row>
        <row r="141">
          <cell r="A141" t="str">
            <v>14.1E Case II (i)</v>
          </cell>
          <cell r="C141" t="str">
            <v>(r)</v>
          </cell>
          <cell r="D141" t="str">
            <v>Height above 10m</v>
          </cell>
        </row>
        <row r="142">
          <cell r="D142" t="str">
            <v>Basic Cost of Labour, Material &amp; Machinery (a+b+c)      for 120 cum</v>
          </cell>
          <cell r="H142">
            <v>577426</v>
          </cell>
        </row>
        <row r="143">
          <cell r="D143" t="str">
            <v xml:space="preserve">d)      Formwork and staging 28  per cent  of (a+b+c) </v>
          </cell>
          <cell r="F143">
            <v>28</v>
          </cell>
          <cell r="H143">
            <v>161679.28000000003</v>
          </cell>
        </row>
        <row r="144">
          <cell r="D144" t="str">
            <v>e)      Overhead charges @ 0.25 on (a+b+c+d)</v>
          </cell>
          <cell r="H144">
            <v>184776.32000000001</v>
          </cell>
        </row>
        <row r="145">
          <cell r="D145" t="str">
            <v>f)      Contractor's profit @ 0.1 on (a+b+c+d+e)</v>
          </cell>
          <cell r="H145">
            <v>92388.160000000018</v>
          </cell>
        </row>
        <row r="146">
          <cell r="D146" t="str">
            <v>Cost for 120 cum = a+b+c+d+e+f</v>
          </cell>
          <cell r="H146">
            <v>1016269.7600000001</v>
          </cell>
        </row>
        <row r="147">
          <cell r="D147" t="str">
            <v>Rate per cum = (a+b+c+d+e+f)/120</v>
          </cell>
          <cell r="H147">
            <v>8468.9146666666675</v>
          </cell>
        </row>
        <row r="148">
          <cell r="G148" t="str">
            <v>say</v>
          </cell>
          <cell r="H148">
            <v>8469</v>
          </cell>
        </row>
        <row r="149">
          <cell r="A149" t="str">
            <v>14.1F</v>
          </cell>
          <cell r="C149" t="str">
            <v>F</v>
          </cell>
          <cell r="D149" t="str">
            <v>PSC Grade M-45</v>
          </cell>
        </row>
        <row r="150">
          <cell r="D150" t="str">
            <v>Unit = 1 cum</v>
          </cell>
        </row>
        <row r="151">
          <cell r="D151" t="str">
            <v>Taking output = 120 cum</v>
          </cell>
        </row>
        <row r="152">
          <cell r="D152" t="str">
            <v>a)     Material</v>
          </cell>
        </row>
        <row r="153">
          <cell r="D153" t="str">
            <v>Cement</v>
          </cell>
          <cell r="E153" t="str">
            <v>tonne</v>
          </cell>
          <cell r="F153">
            <v>55.8</v>
          </cell>
          <cell r="G153">
            <v>6332.74</v>
          </cell>
          <cell r="H153">
            <v>353366.89199999999</v>
          </cell>
          <cell r="I153" t="str">
            <v>M-081</v>
          </cell>
        </row>
        <row r="154">
          <cell r="D154" t="str">
            <v>Coarse sand</v>
          </cell>
          <cell r="E154" t="str">
            <v>cum</v>
          </cell>
          <cell r="F154">
            <v>54</v>
          </cell>
          <cell r="G154">
            <v>741.18499999999995</v>
          </cell>
          <cell r="H154">
            <v>40023.99</v>
          </cell>
          <cell r="I154" t="str">
            <v>M-004</v>
          </cell>
        </row>
        <row r="155">
          <cell r="D155" t="str">
            <v>20 mm Aggregate</v>
          </cell>
          <cell r="E155" t="str">
            <v>cum</v>
          </cell>
          <cell r="F155">
            <v>64.8</v>
          </cell>
          <cell r="G155">
            <v>1373.7910000000002</v>
          </cell>
          <cell r="H155">
            <v>89021.656800000012</v>
          </cell>
          <cell r="I155" t="str">
            <v>M-053</v>
          </cell>
        </row>
        <row r="156">
          <cell r="D156" t="str">
            <v>10 mm Aggregate</v>
          </cell>
          <cell r="E156" t="str">
            <v>cum</v>
          </cell>
          <cell r="F156">
            <v>43.2</v>
          </cell>
          <cell r="G156">
            <v>1343.7910000000002</v>
          </cell>
          <cell r="H156">
            <v>58051.77120000001</v>
          </cell>
          <cell r="I156" t="str">
            <v>M-051</v>
          </cell>
        </row>
        <row r="157">
          <cell r="D157" t="str">
            <v>Admixture @ 0.4 per cent  of cement</v>
          </cell>
          <cell r="E157" t="str">
            <v>kg</v>
          </cell>
          <cell r="F157">
            <v>223.2</v>
          </cell>
          <cell r="G157">
            <v>120</v>
          </cell>
          <cell r="H157">
            <v>26784</v>
          </cell>
          <cell r="I157" t="str">
            <v>M-180</v>
          </cell>
        </row>
        <row r="158">
          <cell r="D158" t="str">
            <v>b)      Labour</v>
          </cell>
        </row>
        <row r="159">
          <cell r="D159" t="str">
            <v>Mate</v>
          </cell>
          <cell r="E159" t="str">
            <v>day</v>
          </cell>
          <cell r="F159">
            <v>0.94</v>
          </cell>
          <cell r="G159">
            <v>176.7</v>
          </cell>
          <cell r="H159">
            <v>166.09799999999998</v>
          </cell>
          <cell r="I159" t="str">
            <v>L-12</v>
          </cell>
        </row>
        <row r="160">
          <cell r="D160" t="str">
            <v>Mason</v>
          </cell>
          <cell r="E160" t="str">
            <v>day</v>
          </cell>
          <cell r="F160">
            <v>3.5</v>
          </cell>
          <cell r="G160">
            <v>176.7</v>
          </cell>
          <cell r="H160">
            <v>618.44999999999993</v>
          </cell>
          <cell r="I160" t="str">
            <v>L-11</v>
          </cell>
        </row>
        <row r="161">
          <cell r="D161" t="str">
            <v>Mazdoor</v>
          </cell>
          <cell r="E161" t="str">
            <v>day</v>
          </cell>
          <cell r="F161">
            <v>20</v>
          </cell>
          <cell r="G161">
            <v>176.7</v>
          </cell>
          <cell r="H161">
            <v>3534</v>
          </cell>
          <cell r="I161" t="str">
            <v>L-13</v>
          </cell>
        </row>
        <row r="162">
          <cell r="D162" t="str">
            <v>c)      Machinery</v>
          </cell>
        </row>
        <row r="163">
          <cell r="D163" t="str">
            <v>Batching Plant @ 20 cum/hour</v>
          </cell>
          <cell r="E163" t="str">
            <v>hour</v>
          </cell>
          <cell r="F163">
            <v>6</v>
          </cell>
          <cell r="G163">
            <v>1440</v>
          </cell>
          <cell r="H163">
            <v>8640</v>
          </cell>
          <cell r="I163" t="str">
            <v>P&amp;M-002</v>
          </cell>
        </row>
        <row r="164">
          <cell r="D164" t="str">
            <v>Generator 100 KVA</v>
          </cell>
          <cell r="E164" t="str">
            <v>hour</v>
          </cell>
          <cell r="F164">
            <v>6</v>
          </cell>
          <cell r="G164">
            <v>450</v>
          </cell>
          <cell r="H164">
            <v>2700</v>
          </cell>
          <cell r="I164" t="str">
            <v>P&amp;M-080</v>
          </cell>
        </row>
        <row r="165">
          <cell r="D165" t="str">
            <v>Loader</v>
          </cell>
          <cell r="E165" t="str">
            <v>hour</v>
          </cell>
          <cell r="F165">
            <v>6</v>
          </cell>
          <cell r="G165">
            <v>520</v>
          </cell>
          <cell r="H165">
            <v>3120</v>
          </cell>
          <cell r="I165" t="str">
            <v>P&amp;M-017</v>
          </cell>
        </row>
        <row r="166">
          <cell r="D166" t="str">
            <v>Transit Mixer ( capacity 4.0 cu.m )</v>
          </cell>
        </row>
        <row r="167">
          <cell r="D167" t="str">
            <v>Transit Mixer 4 cum capacity lead upto1 Km</v>
          </cell>
          <cell r="E167" t="str">
            <v>hour</v>
          </cell>
          <cell r="F167">
            <v>15</v>
          </cell>
          <cell r="G167">
            <v>600</v>
          </cell>
          <cell r="H167">
            <v>9000</v>
          </cell>
          <cell r="I167" t="str">
            <v>P&amp;M-049</v>
          </cell>
        </row>
        <row r="168">
          <cell r="D168" t="str">
            <v>Lead beyond 1 Km, L - lead in Kilometer</v>
          </cell>
          <cell r="E168" t="str">
            <v>tonne.km</v>
          </cell>
          <cell r="F168" t="str">
            <v>300L</v>
          </cell>
          <cell r="G168">
            <v>5.22</v>
          </cell>
          <cell r="H168">
            <v>10022.400000000001</v>
          </cell>
          <cell r="I168" t="str">
            <v>Lead =6.4 km &amp; P&amp;M-050</v>
          </cell>
        </row>
        <row r="169">
          <cell r="D169" t="str">
            <v>Concrete Pump</v>
          </cell>
          <cell r="E169" t="str">
            <v>hour</v>
          </cell>
          <cell r="F169">
            <v>6</v>
          </cell>
          <cell r="G169">
            <v>165</v>
          </cell>
          <cell r="H169">
            <v>990</v>
          </cell>
          <cell r="I169" t="str">
            <v>P&amp;M-007</v>
          </cell>
        </row>
        <row r="170">
          <cell r="D170" t="str">
            <v>Basic Cost of Labour, Material &amp; Machinery (a+b+c)      for 120 cum</v>
          </cell>
          <cell r="F170">
            <v>606040</v>
          </cell>
        </row>
        <row r="171">
          <cell r="D171" t="str">
            <v>For formwork and staging add the following:</v>
          </cell>
        </row>
        <row r="172">
          <cell r="A172" t="str">
            <v>14.1F</v>
          </cell>
          <cell r="C172" t="str">
            <v>(i)</v>
          </cell>
          <cell r="D172" t="str">
            <v>For solid slab/voided slab super-structure, 16-26 per cent  of cost of concrete (a+b+c)</v>
          </cell>
        </row>
        <row r="173">
          <cell r="C173" t="str">
            <v>(p)</v>
          </cell>
          <cell r="D173" t="str">
            <v>Height upto 5m</v>
          </cell>
        </row>
        <row r="174">
          <cell r="D174" t="str">
            <v>Basic Cost of Labour, Material &amp; Machinery (a+b+c)      for 120 cum</v>
          </cell>
          <cell r="H174">
            <v>606040</v>
          </cell>
        </row>
        <row r="175">
          <cell r="D175" t="str">
            <v xml:space="preserve">d)      Formwork and staging 16  per cent  of (a+b+c) </v>
          </cell>
          <cell r="F175">
            <v>16</v>
          </cell>
          <cell r="H175">
            <v>96966.400000000009</v>
          </cell>
        </row>
        <row r="176">
          <cell r="D176" t="str">
            <v>e)      Overhead charges @ 0.25 on (a+b+c+d)</v>
          </cell>
          <cell r="H176">
            <v>175751.6</v>
          </cell>
        </row>
        <row r="177">
          <cell r="D177" t="str">
            <v>f)      Contractor's profit @ 0.1 on (a+b+c+d+e)</v>
          </cell>
          <cell r="H177">
            <v>87875.8</v>
          </cell>
        </row>
        <row r="178">
          <cell r="D178" t="str">
            <v>Cost for 120 cum = a+b+c+d+e+f</v>
          </cell>
          <cell r="H178">
            <v>966633.8</v>
          </cell>
        </row>
        <row r="179">
          <cell r="D179" t="str">
            <v>Rate per cum = (a+b+c+d+e+f)/120</v>
          </cell>
          <cell r="H179">
            <v>8055.2816666666668</v>
          </cell>
        </row>
        <row r="180">
          <cell r="G180" t="str">
            <v>say</v>
          </cell>
          <cell r="H180">
            <v>8055</v>
          </cell>
        </row>
        <row r="181">
          <cell r="A181" t="str">
            <v>14.1F  (i)</v>
          </cell>
          <cell r="C181" t="str">
            <v>(q)</v>
          </cell>
          <cell r="D181" t="str">
            <v>Height 5m to 10m</v>
          </cell>
        </row>
        <row r="182">
          <cell r="D182" t="str">
            <v>Basic Cost of Labour, Material &amp; Machinery (a+b+c)      for 120 cum</v>
          </cell>
          <cell r="H182">
            <v>606040</v>
          </cell>
        </row>
        <row r="183">
          <cell r="D183" t="str">
            <v xml:space="preserve">d)      Formwork and staging 21  per cent  of (a+b+c) </v>
          </cell>
          <cell r="F183">
            <v>21</v>
          </cell>
          <cell r="H183">
            <v>127268.4</v>
          </cell>
        </row>
        <row r="184">
          <cell r="D184" t="str">
            <v>e)      Overhead charges @ 0.25 on (a+b+c+d)</v>
          </cell>
          <cell r="H184">
            <v>183327.1</v>
          </cell>
        </row>
        <row r="185">
          <cell r="D185" t="str">
            <v>f)      Contractor's profit @ 0.1 on (a+b+c+d+e)</v>
          </cell>
          <cell r="H185">
            <v>91663.55</v>
          </cell>
        </row>
        <row r="186">
          <cell r="D186" t="str">
            <v>Cost for 120 cum = a+b+c+d+e+f</v>
          </cell>
          <cell r="H186">
            <v>1008299.05</v>
          </cell>
        </row>
        <row r="187">
          <cell r="D187" t="str">
            <v>Rate per cum = (a+b+c+d+e+f)/120</v>
          </cell>
          <cell r="H187">
            <v>8402.4920833333344</v>
          </cell>
        </row>
        <row r="188">
          <cell r="G188" t="str">
            <v>say</v>
          </cell>
          <cell r="H188">
            <v>8402</v>
          </cell>
        </row>
        <row r="189">
          <cell r="A189" t="str">
            <v>14.1F  (i)</v>
          </cell>
          <cell r="C189" t="str">
            <v>(r)</v>
          </cell>
          <cell r="D189" t="str">
            <v>Height above 10m</v>
          </cell>
        </row>
        <row r="190">
          <cell r="D190" t="str">
            <v>Basic Cost of Labour, Material &amp; Machinery (a+b+c)      for 120 cum</v>
          </cell>
          <cell r="H190">
            <v>606040</v>
          </cell>
        </row>
        <row r="191">
          <cell r="D191" t="str">
            <v xml:space="preserve">d)      Formwork and staging 26  per cent  of (a+b+c) </v>
          </cell>
          <cell r="F191">
            <v>26</v>
          </cell>
          <cell r="H191">
            <v>157570.4</v>
          </cell>
        </row>
        <row r="192">
          <cell r="D192" t="str">
            <v>e)      Overhead charges @ 0.25 on (a+b+c+d)</v>
          </cell>
          <cell r="H192">
            <v>190902.6</v>
          </cell>
        </row>
        <row r="193">
          <cell r="D193" t="str">
            <v>f)      Contractor's profit @ 0.1 on (a+b+c+d+e)</v>
          </cell>
          <cell r="H193">
            <v>95451.3</v>
          </cell>
        </row>
        <row r="194">
          <cell r="D194" t="str">
            <v>Cost for 120 cum = a+b+c+d+e+f</v>
          </cell>
          <cell r="H194">
            <v>1049964.3</v>
          </cell>
        </row>
        <row r="195">
          <cell r="D195" t="str">
            <v>Rate per cum = (a+b+c+d+e+f)/120</v>
          </cell>
          <cell r="H195">
            <v>8749.7025000000012</v>
          </cell>
        </row>
        <row r="196">
          <cell r="G196" t="str">
            <v>say</v>
          </cell>
          <cell r="H196">
            <v>8750</v>
          </cell>
        </row>
        <row r="197">
          <cell r="A197">
            <v>14.2</v>
          </cell>
          <cell r="B197">
            <v>1600</v>
          </cell>
          <cell r="D197" t="str">
            <v>Supplying, fitting and placing HYSD bar reinforcement in super-structure complete as per drawing and technical specifications</v>
          </cell>
        </row>
        <row r="198">
          <cell r="D198" t="str">
            <v>Unit = 1 MT</v>
          </cell>
        </row>
        <row r="199">
          <cell r="D199" t="str">
            <v>Taking output = 1 MT</v>
          </cell>
        </row>
        <row r="200">
          <cell r="D200" t="str">
            <v>a)     Material</v>
          </cell>
        </row>
        <row r="201">
          <cell r="D201" t="str">
            <v>HYSD bars including 5 per cent  for laps and wastage</v>
          </cell>
          <cell r="E201" t="str">
            <v>tonne</v>
          </cell>
          <cell r="F201">
            <v>1.05</v>
          </cell>
          <cell r="G201">
            <v>50465.64</v>
          </cell>
          <cell r="H201">
            <v>52988.921999999999</v>
          </cell>
          <cell r="I201" t="str">
            <v>M-082</v>
          </cell>
        </row>
        <row r="202">
          <cell r="D202" t="str">
            <v>Binding wire</v>
          </cell>
          <cell r="E202" t="str">
            <v>Kg</v>
          </cell>
          <cell r="F202">
            <v>8</v>
          </cell>
          <cell r="G202">
            <v>55</v>
          </cell>
          <cell r="H202">
            <v>440</v>
          </cell>
          <cell r="I202" t="str">
            <v>M-072</v>
          </cell>
        </row>
        <row r="203">
          <cell r="D203" t="str">
            <v>b)      Labour for cutting, bending, tying and placing in position</v>
          </cell>
        </row>
        <row r="204">
          <cell r="D204" t="str">
            <v>Mate</v>
          </cell>
          <cell r="E204" t="str">
            <v>day</v>
          </cell>
          <cell r="F204">
            <v>0.44</v>
          </cell>
          <cell r="G204">
            <v>176.7</v>
          </cell>
          <cell r="H204">
            <v>77.74799999999999</v>
          </cell>
          <cell r="I204" t="str">
            <v>L-12</v>
          </cell>
        </row>
        <row r="205">
          <cell r="D205" t="str">
            <v>Blacksmith</v>
          </cell>
          <cell r="E205" t="str">
            <v>day</v>
          </cell>
          <cell r="F205">
            <v>3</v>
          </cell>
          <cell r="G205">
            <v>191.5</v>
          </cell>
          <cell r="H205">
            <v>574.5</v>
          </cell>
          <cell r="I205" t="str">
            <v>L-02</v>
          </cell>
        </row>
        <row r="206">
          <cell r="D206" t="str">
            <v>Mazdoor</v>
          </cell>
          <cell r="E206" t="str">
            <v>day</v>
          </cell>
          <cell r="F206">
            <v>8</v>
          </cell>
          <cell r="G206">
            <v>176.7</v>
          </cell>
          <cell r="H206">
            <v>1413.6</v>
          </cell>
          <cell r="I206" t="str">
            <v>L-13</v>
          </cell>
        </row>
        <row r="207">
          <cell r="D207" t="str">
            <v>Basic Cost of Labour &amp; Material  (a+b)</v>
          </cell>
          <cell r="F207">
            <v>55495</v>
          </cell>
        </row>
        <row r="208">
          <cell r="D208" t="str">
            <v xml:space="preserve">c)      Overhead charges @ 0.25 on (a+b) </v>
          </cell>
          <cell r="H208">
            <v>13873.692499999999</v>
          </cell>
        </row>
        <row r="209">
          <cell r="D209" t="str">
            <v xml:space="preserve">d)      Contractor's profit @ 0.1 on (a+b+c) </v>
          </cell>
          <cell r="H209">
            <v>6936.8462499999996</v>
          </cell>
        </row>
        <row r="210">
          <cell r="D210" t="str">
            <v>Rate per MT = a+b+c+d</v>
          </cell>
          <cell r="H210">
            <v>76305.308749999997</v>
          </cell>
        </row>
        <row r="211">
          <cell r="G211" t="str">
            <v>say</v>
          </cell>
          <cell r="H211">
            <v>76305</v>
          </cell>
        </row>
        <row r="212">
          <cell r="A212">
            <v>14.3</v>
          </cell>
          <cell r="B212">
            <v>1800</v>
          </cell>
          <cell r="D212" t="str">
            <v>High tensile steel wires/strands including all accessories for stressing, stressing operations and grouting complete as per drawing and Technical Specifications</v>
          </cell>
        </row>
        <row r="213">
          <cell r="D213" t="str">
            <v>Unit = 1 MT</v>
          </cell>
        </row>
        <row r="214">
          <cell r="D214" t="str">
            <v>Taking output = 0.377 MT</v>
          </cell>
        </row>
        <row r="215">
          <cell r="D215" t="str">
            <v>Details of cost for 12T13 strand 40 m long cable (weight = 0.377 MT)</v>
          </cell>
        </row>
        <row r="216">
          <cell r="D216" t="str">
            <v>a)     Material</v>
          </cell>
        </row>
        <row r="217">
          <cell r="D217" t="str">
            <v>H.T. Strand @ 9.42 kg/m including 2 per cent  for wastage and extra length for jacking</v>
          </cell>
          <cell r="E217" t="str">
            <v>tonne</v>
          </cell>
          <cell r="F217">
            <v>0.38500000000000001</v>
          </cell>
          <cell r="G217">
            <v>78430</v>
          </cell>
          <cell r="H217">
            <v>30195.55</v>
          </cell>
          <cell r="I217" t="str">
            <v>M-119</v>
          </cell>
        </row>
        <row r="218">
          <cell r="D218" t="str">
            <v>Sheathing duct ID 66 mm along with 5 per cent  extra length 40 x 1.05 = 42 m.</v>
          </cell>
          <cell r="E218" t="str">
            <v>metre</v>
          </cell>
          <cell r="F218">
            <v>42</v>
          </cell>
          <cell r="G218">
            <v>275</v>
          </cell>
          <cell r="H218">
            <v>11550</v>
          </cell>
          <cell r="I218" t="str">
            <v>M-165</v>
          </cell>
        </row>
        <row r="219">
          <cell r="D219" t="str">
            <v>Tube anchorage set complete with bearing plate, permanent wedges etc</v>
          </cell>
          <cell r="E219" t="str">
            <v>each</v>
          </cell>
          <cell r="F219">
            <v>2</v>
          </cell>
          <cell r="G219">
            <v>5000</v>
          </cell>
          <cell r="H219">
            <v>10000</v>
          </cell>
          <cell r="I219" t="str">
            <v>M-187</v>
          </cell>
        </row>
        <row r="220">
          <cell r="D220" t="str">
            <v>Cement for grouting including 3 per cent  wastage @ 3.00 kg/m = 3 x 1.03 x 40 = 123.60 kg (say, = 125 kg)</v>
          </cell>
          <cell r="E220" t="str">
            <v>tonne</v>
          </cell>
          <cell r="F220">
            <v>0.125</v>
          </cell>
          <cell r="G220">
            <v>6332.74</v>
          </cell>
          <cell r="H220">
            <v>791.59249999999997</v>
          </cell>
          <cell r="I220" t="str">
            <v>M-081</v>
          </cell>
        </row>
        <row r="221">
          <cell r="D221" t="str">
            <v>Add 0.50 per cent  cost of material for Spacers, Insulation tape and miscellaneous items</v>
          </cell>
          <cell r="H221">
            <v>2626.8571250000005</v>
          </cell>
        </row>
        <row r="222">
          <cell r="D222" t="str">
            <v>b)      Labour</v>
          </cell>
        </row>
        <row r="223">
          <cell r="D223" t="str">
            <v>i) For making and fixing cables, anchorages</v>
          </cell>
        </row>
        <row r="224">
          <cell r="D224" t="str">
            <v>Mate</v>
          </cell>
          <cell r="E224" t="str">
            <v>day</v>
          </cell>
          <cell r="F224">
            <v>0.16</v>
          </cell>
          <cell r="G224">
            <v>176.7</v>
          </cell>
          <cell r="H224">
            <v>28.271999999999998</v>
          </cell>
          <cell r="I224" t="str">
            <v>L-12</v>
          </cell>
        </row>
        <row r="225">
          <cell r="D225" t="str">
            <v>Blacksmith</v>
          </cell>
          <cell r="E225" t="str">
            <v>day</v>
          </cell>
          <cell r="F225">
            <v>1</v>
          </cell>
          <cell r="G225">
            <v>191.5</v>
          </cell>
          <cell r="H225">
            <v>191.5</v>
          </cell>
          <cell r="I225" t="str">
            <v>L-02</v>
          </cell>
        </row>
        <row r="226">
          <cell r="D226" t="str">
            <v>Mazdoor</v>
          </cell>
          <cell r="E226" t="str">
            <v>day</v>
          </cell>
          <cell r="F226">
            <v>3</v>
          </cell>
          <cell r="G226">
            <v>176.7</v>
          </cell>
          <cell r="H226">
            <v>530.09999999999991</v>
          </cell>
          <cell r="I226" t="str">
            <v>L-13</v>
          </cell>
        </row>
        <row r="227">
          <cell r="D227" t="str">
            <v>ii) For prestressing</v>
          </cell>
        </row>
        <row r="228">
          <cell r="D228" t="str">
            <v>Mate/Supervisor</v>
          </cell>
          <cell r="E228" t="str">
            <v>day</v>
          </cell>
          <cell r="F228">
            <v>0.05</v>
          </cell>
          <cell r="G228">
            <v>176.7</v>
          </cell>
          <cell r="H228">
            <v>8.8349999999999991</v>
          </cell>
          <cell r="I228" t="str">
            <v>L-12</v>
          </cell>
        </row>
        <row r="229">
          <cell r="D229" t="str">
            <v>Prestressing operator / Fitter</v>
          </cell>
          <cell r="E229" t="str">
            <v>day</v>
          </cell>
          <cell r="F229">
            <v>0.25</v>
          </cell>
          <cell r="G229">
            <v>178.8</v>
          </cell>
          <cell r="H229">
            <v>44.7</v>
          </cell>
          <cell r="I229" t="str">
            <v>L-08</v>
          </cell>
        </row>
        <row r="230">
          <cell r="D230" t="str">
            <v>Mazdoor</v>
          </cell>
          <cell r="E230" t="str">
            <v>day</v>
          </cell>
          <cell r="F230">
            <v>1</v>
          </cell>
          <cell r="G230">
            <v>176.7</v>
          </cell>
          <cell r="H230">
            <v>176.7</v>
          </cell>
          <cell r="I230" t="str">
            <v>L-13</v>
          </cell>
        </row>
        <row r="231">
          <cell r="D231" t="str">
            <v>iii) For grouting</v>
          </cell>
        </row>
        <row r="232">
          <cell r="D232" t="str">
            <v>Mate/Supervisor</v>
          </cell>
          <cell r="E232" t="str">
            <v>day</v>
          </cell>
          <cell r="F232">
            <v>0.05</v>
          </cell>
          <cell r="G232">
            <v>176.7</v>
          </cell>
          <cell r="H232">
            <v>8.8349999999999991</v>
          </cell>
          <cell r="I232" t="str">
            <v>L-12</v>
          </cell>
        </row>
        <row r="233">
          <cell r="D233" t="str">
            <v>Mason</v>
          </cell>
          <cell r="E233" t="str">
            <v>day</v>
          </cell>
          <cell r="F233">
            <v>0.25</v>
          </cell>
          <cell r="G233">
            <v>176.7</v>
          </cell>
          <cell r="H233">
            <v>44.174999999999997</v>
          </cell>
          <cell r="I233" t="str">
            <v>L-11</v>
          </cell>
        </row>
        <row r="234">
          <cell r="D234" t="str">
            <v>Mazdoor</v>
          </cell>
          <cell r="E234" t="str">
            <v>day</v>
          </cell>
          <cell r="F234">
            <v>1</v>
          </cell>
          <cell r="G234">
            <v>176.7</v>
          </cell>
          <cell r="H234">
            <v>176.7</v>
          </cell>
          <cell r="I234" t="str">
            <v>L-13</v>
          </cell>
        </row>
        <row r="235">
          <cell r="D235" t="str">
            <v>c)      Machinery</v>
          </cell>
        </row>
        <row r="236">
          <cell r="D236" t="str">
            <v>Stressing jack with pump</v>
          </cell>
          <cell r="E236" t="str">
            <v>hour</v>
          </cell>
          <cell r="F236">
            <v>2.5</v>
          </cell>
          <cell r="G236">
            <v>83</v>
          </cell>
          <cell r="H236">
            <v>207.5</v>
          </cell>
          <cell r="I236" t="str">
            <v>P&amp;M-040</v>
          </cell>
        </row>
        <row r="237">
          <cell r="D237" t="str">
            <v>Grouting pump with agitator</v>
          </cell>
          <cell r="E237" t="str">
            <v>hour</v>
          </cell>
          <cell r="F237">
            <v>1</v>
          </cell>
          <cell r="G237">
            <v>250</v>
          </cell>
          <cell r="H237">
            <v>250</v>
          </cell>
          <cell r="I237" t="str">
            <v>M-111</v>
          </cell>
        </row>
        <row r="238">
          <cell r="D238" t="str">
            <v>Generator 33 KVA.</v>
          </cell>
          <cell r="E238" t="str">
            <v>hour</v>
          </cell>
          <cell r="F238">
            <v>3.5</v>
          </cell>
          <cell r="G238">
            <v>240</v>
          </cell>
          <cell r="H238">
            <v>840</v>
          </cell>
          <cell r="I238" t="str">
            <v>P&amp;M-079</v>
          </cell>
        </row>
        <row r="239">
          <cell r="D239" t="str">
            <v xml:space="preserve">d)      Overhead charges @ 0.25 on (a+b+c) </v>
          </cell>
          <cell r="H239">
            <v>626.82925</v>
          </cell>
        </row>
        <row r="240">
          <cell r="D240" t="str">
            <v>e)      Contractor's profit @ 0.1 on (a+b+c+d)</v>
          </cell>
          <cell r="H240">
            <v>313.414625</v>
          </cell>
        </row>
        <row r="241">
          <cell r="D241" t="str">
            <v>Cost for 0.377 MT (a+b+c+d+e)</v>
          </cell>
          <cell r="H241">
            <v>58611.560499999992</v>
          </cell>
        </row>
        <row r="242">
          <cell r="D242" t="str">
            <v>Rate per MT = (a+b+c+d+e)/0.377</v>
          </cell>
          <cell r="H242">
            <v>155468.33023872678</v>
          </cell>
        </row>
        <row r="243">
          <cell r="G243" t="str">
            <v>say</v>
          </cell>
          <cell r="H243">
            <v>155468</v>
          </cell>
        </row>
        <row r="244">
          <cell r="A244">
            <v>14.5</v>
          </cell>
          <cell r="B244" t="str">
            <v>515 &amp; 2702</v>
          </cell>
          <cell r="D244" t="str">
            <v>Mastic Asphalt</v>
          </cell>
        </row>
        <row r="245">
          <cell r="D245" t="str">
            <v>Providing and laying 12 mm thick mastic asphalt wearing course on top of deck slab excluding prime coat with paving grade bitumen meeting the requirements given in table 500-29, prepared by using mastic cooker and laid to required level and slope after cleaning the surface, including providing antiskid surface with bitumen precoated fine grained hard stone chipping of 9.5 mm nominal size at the rate of 0.005cum per 10 sqm and at an approximate spacing of 10 cm center to center in both directions, pressed into surface when the temperature of surfaces not less than 100 deg. C, protruding 1 mm to 4 mm over mastic surface, all complete as per clause 515.</v>
          </cell>
        </row>
        <row r="246">
          <cell r="D246" t="str">
            <v>Unit = sqm</v>
          </cell>
        </row>
        <row r="247">
          <cell r="D247" t="str">
            <v>Taking output = 72.46 sqm (2 tonnes)(0.869 cum) assuming a density of 2.3 tonnes/cum.</v>
          </cell>
        </row>
        <row r="248">
          <cell r="D248" t="str">
            <v>a)    Labour</v>
          </cell>
        </row>
        <row r="249">
          <cell r="D249" t="str">
            <v>Mate</v>
          </cell>
          <cell r="E249" t="str">
            <v>day</v>
          </cell>
          <cell r="F249">
            <v>0.49</v>
          </cell>
          <cell r="G249">
            <v>176.7</v>
          </cell>
          <cell r="H249">
            <v>86.582999999999998</v>
          </cell>
          <cell r="I249" t="str">
            <v>L-12</v>
          </cell>
        </row>
        <row r="250">
          <cell r="D250" t="str">
            <v>Mazdoor</v>
          </cell>
          <cell r="E250" t="str">
            <v>day</v>
          </cell>
          <cell r="F250">
            <v>11</v>
          </cell>
          <cell r="G250">
            <v>176.7</v>
          </cell>
          <cell r="H250">
            <v>1943.6999999999998</v>
          </cell>
          <cell r="I250" t="str">
            <v>L-13</v>
          </cell>
        </row>
        <row r="251">
          <cell r="D251" t="str">
            <v>Mazdoor (Skilled)</v>
          </cell>
          <cell r="E251" t="str">
            <v>day</v>
          </cell>
          <cell r="F251">
            <v>1.25</v>
          </cell>
          <cell r="G251">
            <v>191.2</v>
          </cell>
          <cell r="H251">
            <v>239</v>
          </cell>
          <cell r="I251" t="str">
            <v>L-15</v>
          </cell>
        </row>
        <row r="252">
          <cell r="D252" t="str">
            <v>b)     Machinery</v>
          </cell>
        </row>
        <row r="253">
          <cell r="D253" t="str">
            <v>Mechanical broom @ 1250 sqm per hour</v>
          </cell>
          <cell r="E253" t="str">
            <v>hour</v>
          </cell>
          <cell r="F253">
            <v>0.06</v>
          </cell>
          <cell r="G253">
            <v>230</v>
          </cell>
          <cell r="H253">
            <v>13.799999999999999</v>
          </cell>
          <cell r="I253" t="str">
            <v>P&amp;M-031</v>
          </cell>
        </row>
        <row r="254">
          <cell r="D254" t="str">
            <v>Air compressor 250 cfm</v>
          </cell>
          <cell r="E254" t="str">
            <v>hour</v>
          </cell>
          <cell r="F254">
            <v>0.06</v>
          </cell>
          <cell r="G254">
            <v>206</v>
          </cell>
          <cell r="H254">
            <v>12.36</v>
          </cell>
          <cell r="I254" t="str">
            <v>P&amp;M-001</v>
          </cell>
        </row>
        <row r="255">
          <cell r="D255" t="str">
            <v>Mastic cooker 1 tonne capacity</v>
          </cell>
          <cell r="E255" t="str">
            <v>hour</v>
          </cell>
          <cell r="F255">
            <v>6</v>
          </cell>
          <cell r="G255">
            <v>40</v>
          </cell>
          <cell r="H255">
            <v>240</v>
          </cell>
          <cell r="I255" t="str">
            <v>P&amp;M-030</v>
          </cell>
        </row>
        <row r="256">
          <cell r="D256" t="str">
            <v>Bitumen boiler 1500 litres capacity</v>
          </cell>
          <cell r="E256" t="str">
            <v>hour</v>
          </cell>
          <cell r="F256">
            <v>6</v>
          </cell>
          <cell r="G256">
            <v>128</v>
          </cell>
          <cell r="H256">
            <v>768</v>
          </cell>
          <cell r="I256" t="str">
            <v>P&amp;M-005</v>
          </cell>
        </row>
        <row r="257">
          <cell r="D257" t="str">
            <v>Tractor for towing and positioning of mastic cooker and bitumen boiler</v>
          </cell>
          <cell r="E257" t="str">
            <v>hour</v>
          </cell>
          <cell r="F257">
            <v>1</v>
          </cell>
          <cell r="G257">
            <v>234</v>
          </cell>
          <cell r="H257">
            <v>234</v>
          </cell>
          <cell r="I257" t="str">
            <v>P&amp;M-053</v>
          </cell>
        </row>
        <row r="258">
          <cell r="D258" t="str">
            <v>c)     Material</v>
          </cell>
        </row>
        <row r="259">
          <cell r="D259" t="str">
            <v>Base mastic (without coarse aggregates) = 60 per cent</v>
          </cell>
        </row>
        <row r="260">
          <cell r="D260" t="str">
            <v>Coarse aggregate(3.35mm to 9.5 mm size) = 40 per cent .</v>
          </cell>
        </row>
        <row r="261">
          <cell r="D261" t="str">
            <v>Proportion of material required for mastic asphalt with coarse aggregates (based on mix design done by CRRI for a specific case)</v>
          </cell>
        </row>
        <row r="262">
          <cell r="D262" t="str">
            <v>i) Bitumen 80/100 or 60/70 or 30/40 @ 10.2 per cent  by weight of mix. 2 x 10.2/100 = 0.204</v>
          </cell>
          <cell r="E262" t="str">
            <v>tonne</v>
          </cell>
          <cell r="F262">
            <v>0.20399999999999999</v>
          </cell>
          <cell r="G262">
            <v>41995.823500000006</v>
          </cell>
          <cell r="H262">
            <v>8567.1479940000008</v>
          </cell>
          <cell r="I262" t="str">
            <v>M-074</v>
          </cell>
        </row>
        <row r="263">
          <cell r="D263" t="str">
            <v>ii) Crusher stone dust @ 31.9 per cent  by weight of mix = 2 x 31.9/100 = 0.638 tonnes = 0.638/1.625 = 0.39</v>
          </cell>
          <cell r="E263" t="str">
            <v>cum</v>
          </cell>
          <cell r="F263">
            <v>0.39</v>
          </cell>
          <cell r="G263">
            <v>756.81100000000004</v>
          </cell>
          <cell r="H263">
            <v>295.15629000000001</v>
          </cell>
          <cell r="I263" t="str">
            <v>M-021</v>
          </cell>
        </row>
        <row r="264">
          <cell r="D264" t="str">
            <v>iii) Lime stone dust filler with calcium carbonate content not less than 80 per cent  by weight @ 17.92 per cent  by weight of mix = 2 x 17.92/100 = 0.36</v>
          </cell>
          <cell r="E264" t="str">
            <v>tonne</v>
          </cell>
          <cell r="F264">
            <v>0.36</v>
          </cell>
          <cell r="G264">
            <v>2000</v>
          </cell>
          <cell r="H264">
            <v>720</v>
          </cell>
          <cell r="I264" t="str">
            <v>M-188</v>
          </cell>
        </row>
        <row r="265">
          <cell r="D265" t="str">
            <v>iv) Coarse aggregates 9.5 mm to 3.35 mm size @ 40 per cent  by weight of mix = 2 x 40/100 = 0.8 MT = 0.8/1.456 = 0.55</v>
          </cell>
          <cell r="E265" t="str">
            <v>cum</v>
          </cell>
          <cell r="F265">
            <v>0.55000000000000004</v>
          </cell>
          <cell r="G265">
            <v>1343.7910000000002</v>
          </cell>
          <cell r="H265">
            <v>739.08505000000014</v>
          </cell>
          <cell r="I265" t="str">
            <v>M-051</v>
          </cell>
        </row>
        <row r="266">
          <cell r="D266" t="str">
            <v>v) Pre-coated stone chips of 9.5 mm nominal size for skid resistance = 72.46x0.005/10 = 0.036</v>
          </cell>
          <cell r="E266" t="str">
            <v>cum</v>
          </cell>
          <cell r="F266">
            <v>3.5999999999999997E-2</v>
          </cell>
          <cell r="G266">
            <v>1150</v>
          </cell>
          <cell r="H266">
            <v>41.4</v>
          </cell>
          <cell r="I266" t="str">
            <v>M-142</v>
          </cell>
        </row>
        <row r="267">
          <cell r="D267" t="str">
            <v>vi) Bitumen for coating of chips @ 2 per cent  by weight = 0.036 x 1.456 x 2/100 = 0.001048MT = 1.05kg</v>
          </cell>
          <cell r="E267" t="str">
            <v>kg</v>
          </cell>
          <cell r="F267">
            <v>1.05</v>
          </cell>
          <cell r="G267">
            <v>41.995823500000007</v>
          </cell>
          <cell r="H267">
            <v>44.095614675000007</v>
          </cell>
          <cell r="I267" t="str">
            <v>M-074/1000</v>
          </cell>
        </row>
        <row r="268">
          <cell r="D268" t="str">
            <v xml:space="preserve">d)      Overhead charges @ 0.25 on (a+b+c) </v>
          </cell>
          <cell r="H268">
            <v>3486.0819871687504</v>
          </cell>
        </row>
        <row r="269">
          <cell r="D269" t="str">
            <v>e)      Contractor's profit @ 0.1 on (a+b+c+d)</v>
          </cell>
          <cell r="H269">
            <v>1743.0409935843754</v>
          </cell>
        </row>
        <row r="270">
          <cell r="D270" t="str">
            <v>Cost for 72.46 sqm = a+b+c+d+e</v>
          </cell>
          <cell r="H270">
            <v>19173.450929428127</v>
          </cell>
        </row>
        <row r="271">
          <cell r="D271" t="str">
            <v>Rate per sqm = (a+b+c+d+e)/72.46</v>
          </cell>
          <cell r="H271">
            <v>264.60738240999348</v>
          </cell>
        </row>
        <row r="272">
          <cell r="G272" t="str">
            <v>say</v>
          </cell>
          <cell r="H272">
            <v>265</v>
          </cell>
        </row>
        <row r="273">
          <cell r="A273">
            <v>14.6</v>
          </cell>
          <cell r="B273" t="str">
            <v>2703, 1500, 1600 &amp; 1700</v>
          </cell>
          <cell r="D273" t="str">
            <v>Construction of precast RCC railing of M30 Grade, aggregate size not exceeding 12 mm, true to line and grade, tolerance of vertical RCC post not to exceed 1 in 500, centre to centre spacing between vertical post not to exceed 2000 mm, leaving adequate space between vertical post for expansion, complete as per approved drawings and technical specifications.</v>
          </cell>
        </row>
        <row r="274">
          <cell r="D274" t="str">
            <v>Unit = 1 RM</v>
          </cell>
        </row>
        <row r="275">
          <cell r="D275" t="str">
            <v>Taking output = 2 x 24 m span = 48 m</v>
          </cell>
        </row>
        <row r="276">
          <cell r="D276" t="str">
            <v>a)     Material</v>
          </cell>
        </row>
        <row r="277">
          <cell r="D277" t="str">
            <v>Cement concreteM30 Grade Refer relevant item of concrete in Item 14.1(C) by using batching plant, excluding formwork i.e. per cum basic cost (a+b+c)</v>
          </cell>
          <cell r="E277" t="str">
            <v>cum</v>
          </cell>
          <cell r="F277">
            <v>4.0919999999999996</v>
          </cell>
          <cell r="G277">
            <v>4454</v>
          </cell>
          <cell r="H277">
            <v>18225.768</v>
          </cell>
          <cell r="I277" t="e">
            <v>#REF!</v>
          </cell>
        </row>
        <row r="278">
          <cell r="D278" t="str">
            <v>No. of vertical posts = (12 + 2)2 = 28 Nos., External area of vertical post 0.25x0.275 = 0.069sqm, Concrete in Vertical posts = 0.069 x 28 = 1.932 cum, Hand rail in 3 tiers = 3 x 24 = 72 m, External area = 0.170 x 0.175 = 0.03 sqm, Concrete in hand rails = 0.03 x 72 = 2.16 cum, Total Concrete = 1.932 + 2.16 = 4.092 cum. (Refer MoRTH SD / 202).</v>
          </cell>
        </row>
        <row r="279">
          <cell r="D279" t="str">
            <v>Add 5 per cent  of above cost for form work for casting in casting yard.</v>
          </cell>
          <cell r="H279">
            <v>911.28840000000002</v>
          </cell>
        </row>
        <row r="280">
          <cell r="D280" t="str">
            <v>HYSD bar reinforcement Rate as per item No 14.2(Excluding OH &amp; CP)</v>
          </cell>
          <cell r="E280" t="str">
            <v>tonne</v>
          </cell>
          <cell r="F280">
            <v>0.86499999999999999</v>
          </cell>
          <cell r="G280">
            <v>55495</v>
          </cell>
          <cell r="H280">
            <v>48003.175000000003</v>
          </cell>
          <cell r="I280" t="e">
            <v>#REF!</v>
          </cell>
        </row>
        <row r="281">
          <cell r="D281" t="str">
            <v>Refer MoRTH SD / 202.</v>
          </cell>
        </row>
        <row r="282">
          <cell r="D282" t="str">
            <v>Add 5 per cent of (a)     for handling and fixing of precast panels in position</v>
          </cell>
          <cell r="H282">
            <v>3357.0115700000006</v>
          </cell>
        </row>
        <row r="283">
          <cell r="D283" t="str">
            <v>b)      Overhead charges @ 0.25 on (a)</v>
          </cell>
          <cell r="H283">
            <v>17624.310742500002</v>
          </cell>
        </row>
        <row r="284">
          <cell r="D284" t="str">
            <v xml:space="preserve">c)      Contractor's profit @ 0.1 on (a+b) </v>
          </cell>
          <cell r="H284">
            <v>8812.1553712500008</v>
          </cell>
        </row>
        <row r="285">
          <cell r="D285" t="str">
            <v>Rate for 48 m (a+b+c)</v>
          </cell>
          <cell r="H285">
            <v>96933.709083750015</v>
          </cell>
        </row>
        <row r="286">
          <cell r="D286" t="str">
            <v>Rate per metre (a+b+c)/48</v>
          </cell>
          <cell r="H286">
            <v>2019.4522725781253</v>
          </cell>
        </row>
        <row r="287">
          <cell r="G287" t="str">
            <v>say</v>
          </cell>
          <cell r="H287">
            <v>2019</v>
          </cell>
        </row>
        <row r="288">
          <cell r="A288">
            <v>14.9</v>
          </cell>
          <cell r="B288">
            <v>2705</v>
          </cell>
          <cell r="D288" t="str">
            <v>Drainage Spouts complete as per drawing and Technical specification</v>
          </cell>
        </row>
        <row r="289">
          <cell r="D289" t="str">
            <v>Unit = 1 No.</v>
          </cell>
        </row>
        <row r="290">
          <cell r="D290" t="str">
            <v>Taking output = 1 No.</v>
          </cell>
        </row>
        <row r="291">
          <cell r="D291" t="str">
            <v>a)     Material</v>
          </cell>
        </row>
        <row r="292">
          <cell r="D292" t="str">
            <v>Corrosion resistant Structural steel including 5 per cent  wastage</v>
          </cell>
          <cell r="E292" t="str">
            <v>Kg</v>
          </cell>
          <cell r="F292">
            <v>4</v>
          </cell>
          <cell r="G292">
            <v>43.264000000000003</v>
          </cell>
          <cell r="H292">
            <v>173.05600000000001</v>
          </cell>
          <cell r="I292" t="str">
            <v>M-087/1000</v>
          </cell>
        </row>
        <row r="293">
          <cell r="D293" t="str">
            <v>GI pipe 100mm dia</v>
          </cell>
          <cell r="E293" t="str">
            <v>metre</v>
          </cell>
          <cell r="F293">
            <v>6</v>
          </cell>
          <cell r="G293">
            <v>79</v>
          </cell>
          <cell r="H293">
            <v>474</v>
          </cell>
          <cell r="I293" t="str">
            <v>M-056</v>
          </cell>
        </row>
        <row r="294">
          <cell r="D294" t="str">
            <v>GI bolt 10 mm Dia</v>
          </cell>
          <cell r="E294" t="str">
            <v>each</v>
          </cell>
          <cell r="F294">
            <v>6</v>
          </cell>
          <cell r="G294">
            <v>12</v>
          </cell>
          <cell r="H294">
            <v>72</v>
          </cell>
          <cell r="I294" t="str">
            <v>M-110</v>
          </cell>
        </row>
        <row r="295">
          <cell r="D295" t="str">
            <v>Galvanised MS flat clamp</v>
          </cell>
          <cell r="E295" t="str">
            <v>each</v>
          </cell>
          <cell r="F295">
            <v>2</v>
          </cell>
          <cell r="G295">
            <v>30</v>
          </cell>
          <cell r="H295">
            <v>60</v>
          </cell>
          <cell r="I295" t="str">
            <v>M-101</v>
          </cell>
        </row>
        <row r="296">
          <cell r="D296" t="str">
            <v>b)      Labour</v>
          </cell>
        </row>
        <row r="297">
          <cell r="D297" t="str">
            <v>For fabrication</v>
          </cell>
        </row>
        <row r="298">
          <cell r="D298" t="str">
            <v>Mate</v>
          </cell>
          <cell r="E298" t="str">
            <v>day</v>
          </cell>
          <cell r="F298">
            <v>0.02</v>
          </cell>
          <cell r="G298">
            <v>176.7</v>
          </cell>
          <cell r="H298">
            <v>3.5339999999999998</v>
          </cell>
          <cell r="I298" t="str">
            <v>L-12</v>
          </cell>
        </row>
        <row r="299">
          <cell r="D299" t="str">
            <v>Skilled (Blacksmith, welder etc.)</v>
          </cell>
          <cell r="E299" t="str">
            <v>day</v>
          </cell>
          <cell r="F299">
            <v>0.02</v>
          </cell>
          <cell r="G299">
            <v>191.5</v>
          </cell>
          <cell r="H299">
            <v>3.83</v>
          </cell>
          <cell r="I299" t="str">
            <v>L-02</v>
          </cell>
        </row>
        <row r="300">
          <cell r="D300" t="str">
            <v>Mazdoor</v>
          </cell>
          <cell r="E300" t="str">
            <v>day</v>
          </cell>
          <cell r="F300">
            <v>0.02</v>
          </cell>
          <cell r="G300">
            <v>176.7</v>
          </cell>
          <cell r="H300">
            <v>3.5339999999999998</v>
          </cell>
          <cell r="I300" t="str">
            <v>L-13</v>
          </cell>
        </row>
        <row r="301">
          <cell r="D301" t="str">
            <v>For fixing in position</v>
          </cell>
        </row>
        <row r="302">
          <cell r="D302" t="str">
            <v>Mate</v>
          </cell>
          <cell r="E302" t="str">
            <v>day</v>
          </cell>
          <cell r="F302">
            <v>0.01</v>
          </cell>
          <cell r="G302">
            <v>176.7</v>
          </cell>
          <cell r="H302">
            <v>1.7669999999999999</v>
          </cell>
          <cell r="I302" t="str">
            <v>L-12</v>
          </cell>
        </row>
        <row r="303">
          <cell r="D303" t="str">
            <v>Mason</v>
          </cell>
          <cell r="E303" t="str">
            <v>day</v>
          </cell>
          <cell r="F303">
            <v>0.01</v>
          </cell>
          <cell r="G303">
            <v>176.7</v>
          </cell>
          <cell r="H303">
            <v>1.7669999999999999</v>
          </cell>
          <cell r="I303" t="str">
            <v>L-11</v>
          </cell>
        </row>
        <row r="304">
          <cell r="D304" t="str">
            <v>Mazdoor</v>
          </cell>
          <cell r="E304" t="str">
            <v>day</v>
          </cell>
          <cell r="F304">
            <v>0.2</v>
          </cell>
          <cell r="G304">
            <v>176.7</v>
          </cell>
          <cell r="H304">
            <v>35.339999999999996</v>
          </cell>
          <cell r="I304" t="str">
            <v>L-13</v>
          </cell>
        </row>
        <row r="305">
          <cell r="D305" t="str">
            <v>Add @ 5 per cent  of cost of material and labour for electrodes, cutting gas, sealant, anti-corrosive bituminous paint, mild steel grating etc.</v>
          </cell>
          <cell r="H305">
            <v>41.441400000000016</v>
          </cell>
        </row>
        <row r="306">
          <cell r="D306" t="str">
            <v xml:space="preserve">c)      Overhead charges @ 0.25 on (a+b) </v>
          </cell>
          <cell r="H306">
            <v>217.56735000000006</v>
          </cell>
        </row>
        <row r="307">
          <cell r="D307" t="str">
            <v xml:space="preserve">d)      Contractor's profit @ 0.1 on (a+b+c) </v>
          </cell>
          <cell r="H307">
            <v>108.78367500000004</v>
          </cell>
        </row>
        <row r="308">
          <cell r="D308" t="str">
            <v>Rate per metre (a+b+c+d)</v>
          </cell>
          <cell r="H308">
            <v>1196.6204250000005</v>
          </cell>
        </row>
        <row r="309">
          <cell r="G309" t="str">
            <v>say</v>
          </cell>
          <cell r="H309">
            <v>1197</v>
          </cell>
        </row>
        <row r="310">
          <cell r="A310" t="str">
            <v>14.10</v>
          </cell>
          <cell r="B310">
            <v>2700</v>
          </cell>
          <cell r="D310" t="str">
            <v>PCC M15 Grade leveling course below approach slab complete as per drawing and Technical specification</v>
          </cell>
        </row>
        <row r="311">
          <cell r="D311" t="str">
            <v>Unit = 1 cum</v>
          </cell>
        </row>
        <row r="312">
          <cell r="D312" t="str">
            <v>Taking output = 1 cum</v>
          </cell>
        </row>
        <row r="313">
          <cell r="D313" t="str">
            <v>Material</v>
          </cell>
        </row>
        <row r="314">
          <cell r="D314" t="str">
            <v>Concrete, Rate as per item No. 12.8 (A) excluding formworks</v>
          </cell>
          <cell r="E314" t="str">
            <v>cum</v>
          </cell>
          <cell r="F314">
            <v>1</v>
          </cell>
          <cell r="G314">
            <v>3663</v>
          </cell>
          <cell r="H314">
            <v>3663</v>
          </cell>
          <cell r="I314" t="e">
            <v>#REF!</v>
          </cell>
        </row>
        <row r="315">
          <cell r="D315" t="str">
            <v>Rate per cum</v>
          </cell>
          <cell r="G315" t="str">
            <v>say</v>
          </cell>
          <cell r="H315">
            <v>3663</v>
          </cell>
        </row>
        <row r="316">
          <cell r="A316" t="str">
            <v>14.11</v>
          </cell>
          <cell r="B316" t="str">
            <v>1500,1600,1700 &amp; 2704</v>
          </cell>
          <cell r="D316" t="str">
            <v>Reinforced cement concrete approach slab including reinforcement and formwork complete as per drawing and Technical specification</v>
          </cell>
        </row>
        <row r="317">
          <cell r="D317" t="str">
            <v>Unit = 1 cum</v>
          </cell>
        </row>
        <row r="318">
          <cell r="D318" t="str">
            <v>Taking output = 1 cum</v>
          </cell>
        </row>
        <row r="319">
          <cell r="D319" t="str">
            <v>a)     Material</v>
          </cell>
        </row>
        <row r="320">
          <cell r="D320" t="str">
            <v>Cement concreteM30 Grade Refer relevant item of concrete in item 12.8(G)by using batching plant, excluding formwork i.e. per cum basic cost (a+b+c) (Excluding OH &amp; CP)</v>
          </cell>
          <cell r="E320" t="str">
            <v>cum</v>
          </cell>
          <cell r="F320">
            <v>1</v>
          </cell>
          <cell r="G320">
            <v>4454</v>
          </cell>
          <cell r="H320">
            <v>4454</v>
          </cell>
          <cell r="I320" t="e">
            <v>#REF!</v>
          </cell>
        </row>
        <row r="321">
          <cell r="D321" t="str">
            <v>( Refer relevant item of concrete in item No. 13.8 (G) except that form work may be added at the rate of 2 per cent  of cost against 3.5 per cent  provided in the foundation concrete.</v>
          </cell>
          <cell r="H321">
            <v>89.08</v>
          </cell>
        </row>
        <row r="322">
          <cell r="D322" t="str">
            <v>HYSD bar reinforcement Rate as per item No 14.2(Excluding OH &amp; CP)</v>
          </cell>
          <cell r="E322" t="str">
            <v>tonne</v>
          </cell>
          <cell r="F322">
            <v>0.05</v>
          </cell>
          <cell r="G322">
            <v>55495</v>
          </cell>
          <cell r="H322">
            <v>2774.75</v>
          </cell>
          <cell r="I322" t="e">
            <v>#REF!</v>
          </cell>
        </row>
        <row r="323">
          <cell r="D323" t="str">
            <v>b)      Overhead charges @ 0.25 on (a)</v>
          </cell>
          <cell r="H323">
            <v>1829.4575</v>
          </cell>
        </row>
        <row r="324">
          <cell r="D324" t="str">
            <v>c)      Contractor's profit @ 0.1 on(a+b)</v>
          </cell>
          <cell r="H324">
            <v>914.7287500000001</v>
          </cell>
        </row>
        <row r="325">
          <cell r="D325" t="str">
            <v>Rate per cum (a+b+c)</v>
          </cell>
          <cell r="H325">
            <v>10062.016250000001</v>
          </cell>
        </row>
        <row r="326">
          <cell r="G326" t="str">
            <v>say</v>
          </cell>
          <cell r="H326">
            <v>10062</v>
          </cell>
        </row>
        <row r="327">
          <cell r="A327">
            <v>14.16</v>
          </cell>
          <cell r="B327">
            <v>800</v>
          </cell>
          <cell r="D327" t="str">
            <v>Painting on concrete surface</v>
          </cell>
        </row>
        <row r="328">
          <cell r="D328" t="str">
            <v>Providing and applying 2 coats of water based cement paint to unplastered concrete surface after cleaning the surface of dirt, dust, oil, grease, efflorescence and applying paint @ of 1 litre for 2 sqm.</v>
          </cell>
        </row>
        <row r="329">
          <cell r="D329" t="str">
            <v>Unit = sqm</v>
          </cell>
        </row>
        <row r="330">
          <cell r="D330" t="str">
            <v>Taking output = 10 sqm</v>
          </cell>
        </row>
        <row r="331">
          <cell r="D331" t="str">
            <v>a)     Labour</v>
          </cell>
        </row>
        <row r="332">
          <cell r="D332" t="str">
            <v>Mate</v>
          </cell>
          <cell r="E332" t="str">
            <v>day</v>
          </cell>
          <cell r="F332">
            <v>0.01</v>
          </cell>
          <cell r="G332">
            <v>176.7</v>
          </cell>
          <cell r="H332">
            <v>1.7669999999999999</v>
          </cell>
          <cell r="I332" t="str">
            <v>L-12</v>
          </cell>
        </row>
        <row r="333">
          <cell r="D333" t="str">
            <v>Painter</v>
          </cell>
          <cell r="E333" t="str">
            <v>day</v>
          </cell>
          <cell r="F333">
            <v>0.25</v>
          </cell>
          <cell r="G333">
            <v>182.5</v>
          </cell>
          <cell r="H333">
            <v>45.625</v>
          </cell>
          <cell r="I333" t="str">
            <v>L-18</v>
          </cell>
        </row>
        <row r="334">
          <cell r="D334" t="str">
            <v>Mazdoor (Skilled)</v>
          </cell>
          <cell r="E334" t="str">
            <v>day</v>
          </cell>
          <cell r="F334">
            <v>0.25</v>
          </cell>
          <cell r="G334">
            <v>191.2</v>
          </cell>
          <cell r="H334">
            <v>47.8</v>
          </cell>
          <cell r="I334" t="str">
            <v>L-15</v>
          </cell>
        </row>
        <row r="335">
          <cell r="D335" t="str">
            <v>b)     Material</v>
          </cell>
        </row>
        <row r="336">
          <cell r="D336" t="str">
            <v>Water based paint of approved quality for cement concrete surface</v>
          </cell>
          <cell r="E336" t="str">
            <v>Litres</v>
          </cell>
          <cell r="F336">
            <v>5</v>
          </cell>
          <cell r="G336">
            <v>40</v>
          </cell>
          <cell r="H336">
            <v>200</v>
          </cell>
          <cell r="I336" t="str">
            <v>M-190</v>
          </cell>
        </row>
        <row r="337">
          <cell r="D337" t="str">
            <v xml:space="preserve">c)      Overhead charges @ 0.25 on (a+b) </v>
          </cell>
          <cell r="H337">
            <v>73.798000000000002</v>
          </cell>
        </row>
        <row r="338">
          <cell r="D338" t="str">
            <v xml:space="preserve">d)      Contractor's profit @ 0.1 on (a+b+c) </v>
          </cell>
          <cell r="H338">
            <v>36.899000000000001</v>
          </cell>
        </row>
        <row r="339">
          <cell r="D339" t="str">
            <v>Cost for 10 sqm (a+b+c+d)</v>
          </cell>
          <cell r="H339">
            <v>405.88900000000001</v>
          </cell>
        </row>
        <row r="340">
          <cell r="D340" t="str">
            <v>Rate per sqm (a+b+c+d)/10</v>
          </cell>
          <cell r="H340">
            <v>40.588900000000002</v>
          </cell>
        </row>
        <row r="341">
          <cell r="G341" t="str">
            <v>say</v>
          </cell>
          <cell r="H341">
            <v>41</v>
          </cell>
        </row>
        <row r="342">
          <cell r="A342">
            <v>14.18</v>
          </cell>
          <cell r="B342">
            <v>2605</v>
          </cell>
          <cell r="D342" t="str">
            <v>Filler joint</v>
          </cell>
        </row>
        <row r="343">
          <cell r="A343">
            <v>14.18</v>
          </cell>
          <cell r="C343" t="str">
            <v>(iii)</v>
          </cell>
          <cell r="D343" t="str">
            <v>Providing and fixing in position 20 mm thick premoulded joint filler in expansion joint for fixed ends of simply supported spans not exceeding 10 m to cater for a horizontal movement upto 20 mm, covered with sealant complete as per drawing and technical specifications.</v>
          </cell>
        </row>
        <row r="344">
          <cell r="D344" t="str">
            <v>Unit = Running meter</v>
          </cell>
        </row>
        <row r="345">
          <cell r="D345" t="str">
            <v>Taking output = 12 m</v>
          </cell>
        </row>
        <row r="346">
          <cell r="D346" t="str">
            <v>a)     Labour</v>
          </cell>
        </row>
        <row r="347">
          <cell r="D347" t="str">
            <v>Mate</v>
          </cell>
          <cell r="E347" t="str">
            <v>day</v>
          </cell>
          <cell r="F347">
            <v>0.01</v>
          </cell>
          <cell r="G347">
            <v>176.7</v>
          </cell>
          <cell r="H347">
            <v>1.7669999999999999</v>
          </cell>
          <cell r="I347" t="str">
            <v>L-12</v>
          </cell>
        </row>
        <row r="348">
          <cell r="D348" t="str">
            <v>Mazdoor</v>
          </cell>
          <cell r="E348" t="str">
            <v>day</v>
          </cell>
          <cell r="F348">
            <v>0.2</v>
          </cell>
          <cell r="G348">
            <v>176.7</v>
          </cell>
          <cell r="H348">
            <v>35.339999999999996</v>
          </cell>
          <cell r="I348" t="str">
            <v>L-13</v>
          </cell>
        </row>
        <row r="349">
          <cell r="D349" t="str">
            <v>Mazdoor (Skilled)</v>
          </cell>
          <cell r="E349" t="str">
            <v>day</v>
          </cell>
          <cell r="F349">
            <v>0.1</v>
          </cell>
          <cell r="G349">
            <v>191.2</v>
          </cell>
          <cell r="H349">
            <v>19.12</v>
          </cell>
          <cell r="I349" t="str">
            <v>L-15</v>
          </cell>
        </row>
        <row r="350">
          <cell r="D350" t="str">
            <v>b)     Material</v>
          </cell>
        </row>
        <row r="351">
          <cell r="D351" t="str">
            <v>Premoulded joint filler 12 m long,20 mm thick and 300 mm deep.</v>
          </cell>
          <cell r="E351" t="str">
            <v>sqm</v>
          </cell>
          <cell r="F351">
            <v>3.6</v>
          </cell>
          <cell r="G351">
            <v>1103</v>
          </cell>
          <cell r="H351">
            <v>3970.8</v>
          </cell>
          <cell r="I351" t="str">
            <v>M-141</v>
          </cell>
        </row>
        <row r="352">
          <cell r="D352" t="str">
            <v xml:space="preserve">c)      Overhead charges @ 0.25 on (a+b) </v>
          </cell>
          <cell r="H352">
            <v>1006.75675</v>
          </cell>
        </row>
        <row r="353">
          <cell r="D353" t="str">
            <v xml:space="preserve">d)      Contractor's profit @ 0.1 on (a+b+c) </v>
          </cell>
          <cell r="H353">
            <v>503.37837500000006</v>
          </cell>
        </row>
        <row r="354">
          <cell r="D354" t="str">
            <v>Cost for 12 m = (a+b+c+d)</v>
          </cell>
          <cell r="H354">
            <v>5537.1621250000007</v>
          </cell>
        </row>
        <row r="355">
          <cell r="D355" t="str">
            <v>Rate per m = (a+b+c+d)/12</v>
          </cell>
          <cell r="H355">
            <v>461.43017708333338</v>
          </cell>
        </row>
        <row r="356">
          <cell r="G356" t="str">
            <v>say</v>
          </cell>
          <cell r="H356">
            <v>461</v>
          </cell>
        </row>
        <row r="357">
          <cell r="A357">
            <v>14.22</v>
          </cell>
          <cell r="B357">
            <v>2607</v>
          </cell>
          <cell r="D357" t="str">
            <v>Strip Seal Expansion Joint</v>
          </cell>
        </row>
        <row r="358">
          <cell r="D358" t="str">
            <v>Providing and laying of a strip seal expansion joint catering to maximum horizontal movement upto 70 mm, complete as per approved drawings and standard specifications to be installed by the manufacturer/supplier or their authorised representative ensuring compliance to the manufacturer's instructions for installation.</v>
          </cell>
        </row>
        <row r="359">
          <cell r="D359" t="str">
            <v>Unit = Running meter</v>
          </cell>
        </row>
        <row r="360">
          <cell r="D360" t="str">
            <v>Taking output = 12 m</v>
          </cell>
        </row>
        <row r="361">
          <cell r="D361" t="str">
            <v>a)     Labour</v>
          </cell>
        </row>
        <row r="362">
          <cell r="D362" t="str">
            <v>Mate</v>
          </cell>
          <cell r="E362" t="str">
            <v>day</v>
          </cell>
          <cell r="F362">
            <v>0.05</v>
          </cell>
          <cell r="G362">
            <v>176.7</v>
          </cell>
          <cell r="H362">
            <v>8.8349999999999991</v>
          </cell>
          <cell r="I362" t="str">
            <v>L-12</v>
          </cell>
        </row>
        <row r="363">
          <cell r="D363" t="str">
            <v>Mazdoor</v>
          </cell>
          <cell r="E363" t="str">
            <v>day</v>
          </cell>
          <cell r="F363">
            <v>1</v>
          </cell>
          <cell r="G363">
            <v>176.7</v>
          </cell>
          <cell r="H363">
            <v>176.7</v>
          </cell>
          <cell r="I363" t="str">
            <v>L-13</v>
          </cell>
        </row>
        <row r="364">
          <cell r="D364" t="str">
            <v>Mazdoor (Skilled)</v>
          </cell>
          <cell r="E364" t="str">
            <v>day</v>
          </cell>
          <cell r="F364">
            <v>0.25</v>
          </cell>
          <cell r="G364">
            <v>191.2</v>
          </cell>
          <cell r="H364">
            <v>47.8</v>
          </cell>
          <cell r="I364" t="str">
            <v>L-15</v>
          </cell>
        </row>
        <row r="365">
          <cell r="D365" t="str">
            <v>b)     Material</v>
          </cell>
        </row>
        <row r="366">
          <cell r="D366" t="str">
            <v>Supply of complete assembly of strip seal expansion joint comprising of edge beams, anchorage, strip seal element and complete accessories as per approved specifications and drawings.</v>
          </cell>
          <cell r="E366" t="str">
            <v>metre</v>
          </cell>
          <cell r="F366">
            <v>12</v>
          </cell>
          <cell r="G366">
            <v>1200</v>
          </cell>
          <cell r="H366">
            <v>14400</v>
          </cell>
          <cell r="I366" t="str">
            <v>M-178</v>
          </cell>
        </row>
        <row r="367">
          <cell r="D367" t="str">
            <v>Add 5 per cent  of cost of material for anchorage reinforcement, welding and other incidentals.</v>
          </cell>
          <cell r="H367">
            <v>731.66674999999998</v>
          </cell>
        </row>
        <row r="368">
          <cell r="D368" t="str">
            <v xml:space="preserve">c)      Overhead charges @ 0.25 on (a+b) </v>
          </cell>
          <cell r="H368">
            <v>3841.2504374999999</v>
          </cell>
        </row>
        <row r="369">
          <cell r="D369" t="str">
            <v xml:space="preserve">d)      Contractor's profit @ 0.1 on (a+b+c) </v>
          </cell>
          <cell r="H369">
            <v>1920.6252187499999</v>
          </cell>
        </row>
        <row r="370">
          <cell r="D370" t="str">
            <v>Cost for 12 m = (a+b+c+d)</v>
          </cell>
          <cell r="H370">
            <v>21126.877406249998</v>
          </cell>
        </row>
        <row r="371">
          <cell r="D371" t="str">
            <v>Rate per m = (a+b+c+d)/12</v>
          </cell>
          <cell r="H371">
            <v>1760.5731171874997</v>
          </cell>
        </row>
        <row r="372">
          <cell r="G372" t="str">
            <v>say</v>
          </cell>
          <cell r="H372">
            <v>1761</v>
          </cell>
        </row>
      </sheetData>
      <sheetData sheetId="15"/>
      <sheetData sheetId="16"/>
      <sheetData sheetId="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ED"/>
      <sheetName val="Tables"/>
      <sheetName val="CW Width"/>
      <sheetName val=" Rate of Change-Checking"/>
      <sheetName val="H_Count-8.10.13"/>
      <sheetName val="N_Format-14.10.13"/>
      <sheetName val="Delete_Format"/>
      <sheetName val="10m Camber-0 to 122+450"/>
    </sheetNames>
    <sheetDataSet>
      <sheetData sheetId="0"/>
      <sheetData sheetId="1">
        <row r="3">
          <cell r="A3" t="str">
            <v>Design Speed</v>
          </cell>
          <cell r="D3" t="str">
            <v>Radius</v>
          </cell>
          <cell r="E3">
            <v>0</v>
          </cell>
          <cell r="F3" t="str">
            <v>Carrigeway_Width</v>
          </cell>
        </row>
        <row r="4">
          <cell r="D4">
            <v>20</v>
          </cell>
          <cell r="E4">
            <v>1.5</v>
          </cell>
          <cell r="F4">
            <v>7</v>
          </cell>
        </row>
        <row r="5">
          <cell r="D5">
            <v>21</v>
          </cell>
          <cell r="E5">
            <v>1.5</v>
          </cell>
          <cell r="F5">
            <v>7</v>
          </cell>
        </row>
        <row r="6">
          <cell r="D6">
            <v>40</v>
          </cell>
          <cell r="E6">
            <v>1.5</v>
          </cell>
          <cell r="F6">
            <v>7</v>
          </cell>
        </row>
        <row r="7">
          <cell r="D7">
            <v>41</v>
          </cell>
          <cell r="E7">
            <v>1.2</v>
          </cell>
          <cell r="F7">
            <v>7</v>
          </cell>
        </row>
        <row r="8">
          <cell r="D8">
            <v>60</v>
          </cell>
          <cell r="E8">
            <v>1.2</v>
          </cell>
          <cell r="F8">
            <v>7</v>
          </cell>
        </row>
        <row r="9">
          <cell r="D9">
            <v>61</v>
          </cell>
          <cell r="E9">
            <v>0.9</v>
          </cell>
          <cell r="F9">
            <v>7</v>
          </cell>
        </row>
        <row r="10">
          <cell r="D10">
            <v>100</v>
          </cell>
          <cell r="E10">
            <v>0.9</v>
          </cell>
          <cell r="F10">
            <v>7</v>
          </cell>
        </row>
        <row r="11">
          <cell r="D11">
            <v>101</v>
          </cell>
          <cell r="E11">
            <v>0.6</v>
          </cell>
          <cell r="F11">
            <v>7</v>
          </cell>
        </row>
        <row r="12">
          <cell r="D12">
            <v>300</v>
          </cell>
          <cell r="E12">
            <v>0.6</v>
          </cell>
          <cell r="F12">
            <v>7</v>
          </cell>
        </row>
        <row r="13">
          <cell r="D13">
            <v>301</v>
          </cell>
          <cell r="E13" t="str">
            <v>Nil</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rete"/>
      <sheetName val="Shuttering"/>
      <sheetName val="beam-reinft-IIInd floor"/>
      <sheetName val="III floor beam addl"/>
      <sheetName val="beam-reinft-mezzanine floor"/>
      <sheetName val="Indices-final"/>
      <sheetName val="Shuttering (2)"/>
      <sheetName val="beam-reinft-IIInd floor (2)"/>
      <sheetName val="III floor beam addl (2)"/>
      <sheetName val="beam-reinft-mezzanine floor (2)"/>
      <sheetName val="Indices-final (2)"/>
      <sheetName val="beam_reinft_IIInd floor"/>
      <sheetName val="foot-slab reinft"/>
      <sheetName val="estimate"/>
      <sheetName val="COLUMN"/>
      <sheetName val="Aditya- BOQ-workings-28.10"/>
      <sheetName val="beam-reinft-machine rm"/>
      <sheetName val="Vind-BtB"/>
      <sheetName val="India F&amp;S Template"/>
      <sheetName val="col-reinft1"/>
      <sheetName val="gen"/>
      <sheetName val="TBAL9697 -group wise  sdpl"/>
      <sheetName val="Lead"/>
      <sheetName val="02"/>
      <sheetName val="03"/>
      <sheetName val="04"/>
      <sheetName val="01"/>
      <sheetName val="Design"/>
      <sheetName val="DATA SHEET"/>
      <sheetName val="Debits as on 12.04.08"/>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dex"/>
      <sheetName val="Preamble"/>
      <sheetName val="Input"/>
      <sheetName val="CALC"/>
      <sheetName val="Forces"/>
      <sheetName val="Table3.1"/>
      <sheetName val="Table3.2"/>
      <sheetName val="Table3.3"/>
      <sheetName val="Table3.4"/>
      <sheetName val="Comb"/>
      <sheetName val="Pier"/>
      <sheetName val="Foundation"/>
      <sheetName val="CLSA1L"/>
      <sheetName val="Tables"/>
      <sheetName val="Table LSD"/>
    </sheetNames>
    <sheetDataSet>
      <sheetData sheetId="0"/>
      <sheetData sheetId="1"/>
      <sheetData sheetId="2"/>
      <sheetData sheetId="3">
        <row r="9">
          <cell r="Z9">
            <v>35</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 val="Property Calculator"/>
    </sheetNames>
    <sheetDataSet>
      <sheetData sheetId="0" refreshError="1"/>
      <sheetData sheetId="1" refreshError="1"/>
      <sheetData sheetId="2"/>
      <sheetData sheetId="3">
        <row r="10">
          <cell r="A10">
            <v>0</v>
          </cell>
        </row>
        <row r="11">
          <cell r="A11">
            <v>1</v>
          </cell>
        </row>
        <row r="12">
          <cell r="A12">
            <v>2</v>
          </cell>
        </row>
        <row r="13">
          <cell r="A13">
            <v>3</v>
          </cell>
        </row>
        <row r="14">
          <cell r="A14">
            <v>4</v>
          </cell>
        </row>
        <row r="15">
          <cell r="A15">
            <v>5</v>
          </cell>
        </row>
        <row r="16">
          <cell r="A16">
            <v>6</v>
          </cell>
        </row>
        <row r="17">
          <cell r="A17">
            <v>7</v>
          </cell>
        </row>
        <row r="18">
          <cell r="A18">
            <v>8</v>
          </cell>
        </row>
        <row r="19">
          <cell r="A19">
            <v>9</v>
          </cell>
        </row>
        <row r="20">
          <cell r="A20">
            <v>10</v>
          </cell>
        </row>
        <row r="21">
          <cell r="A21">
            <v>11</v>
          </cell>
        </row>
        <row r="22">
          <cell r="A22">
            <v>12</v>
          </cell>
        </row>
        <row r="23">
          <cell r="A23">
            <v>13</v>
          </cell>
        </row>
        <row r="24">
          <cell r="A24">
            <v>14</v>
          </cell>
        </row>
        <row r="25">
          <cell r="A25">
            <v>15</v>
          </cell>
        </row>
        <row r="26">
          <cell r="A26">
            <v>16</v>
          </cell>
        </row>
        <row r="27">
          <cell r="A27">
            <v>17</v>
          </cell>
        </row>
        <row r="28">
          <cell r="A28">
            <v>18</v>
          </cell>
        </row>
        <row r="29">
          <cell r="A29">
            <v>19</v>
          </cell>
        </row>
      </sheetData>
      <sheetData sheetId="4"/>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S2groupcode"/>
      <sheetName val="Discarded links"/>
      <sheetName val="BHANDUP"/>
      <sheetName val="PLAN_FEB97"/>
      <sheetName val="Form D1"/>
      <sheetName val="Form D12"/>
      <sheetName val="Form D13"/>
      <sheetName val="Index"/>
      <sheetName val="MATERIAL TOTAL"/>
      <sheetName val="Form 5"/>
      <sheetName val="S3workplan"/>
      <sheetName val="bg-charges"/>
      <sheetName val="cl14"/>
      <sheetName val="FORM-W3"/>
      <sheetName val="(31)"/>
      <sheetName val="Officer Budget Form"/>
      <sheetName val="BASIC-Roads"/>
      <sheetName val="RCC"/>
      <sheetName val="Summary of 13th RA"/>
      <sheetName val="progress"/>
      <sheetName val="AoR"/>
      <sheetName val="BOQ Distribution"/>
      <sheetName val="data"/>
      <sheetName val="master"/>
      <sheetName val="Total summary"/>
      <sheetName val="_REF"/>
      <sheetName val="견적대비표"/>
      <sheetName val="FORM7"/>
      <sheetName val="Stock in Trade"/>
      <sheetName val="wip - erection items"/>
      <sheetName val="Anal"/>
      <sheetName val="LOCAL RATES"/>
      <sheetName val="Discarded_links"/>
      <sheetName val="Form_D1"/>
      <sheetName val="Form_D12"/>
      <sheetName val="Form_D13"/>
      <sheetName val="MATERIAL_TOTAL"/>
      <sheetName val="Form_5"/>
      <sheetName val="Summary_of_13th_RA"/>
      <sheetName val="BOQ_Distribution"/>
      <sheetName val="Officer_Budget_Form"/>
      <sheetName val="Intro"/>
      <sheetName val="Proj Data"/>
      <sheetName val="B2.MB_Deck"/>
      <sheetName val="DPR"/>
      <sheetName val="Resources"/>
      <sheetName val="section wise"/>
      <sheetName val="askng rate"/>
      <sheetName val="section wise (2)"/>
      <sheetName val="Measurment"/>
      <sheetName val="DATA_PILE_BG"/>
      <sheetName val="DATA_PCC"/>
      <sheetName val="DATA_PILECAP"/>
      <sheetName val="DATA_PILE_RT2"/>
      <sheetName val="DATA_PILE_RT1 "/>
      <sheetName val="DATA_PILE _SM"/>
      <sheetName val="A.O.R."/>
      <sheetName val="Evaluate"/>
      <sheetName val="Material"/>
      <sheetName val="Rate Analysis"/>
      <sheetName val="Staff Acco."/>
      <sheetName val="ANNEXURE-A"/>
      <sheetName val="Basicrates"/>
      <sheetName val="Machinery"/>
      <sheetName val="Debit_Transit"/>
      <sheetName val="RATE COMPILATION"/>
      <sheetName val="CABLE"/>
      <sheetName val="number"/>
      <sheetName val="유동표"/>
      <sheetName val="Bills of Quantities"/>
      <sheetName val="Spacing of Delineators"/>
      <sheetName val="Bill-12"/>
      <sheetName val="SOR"/>
      <sheetName val="PROCTOR"/>
      <sheetName val="부대내역"/>
      <sheetName val="Road data"/>
      <sheetName val="purpose&amp;input"/>
      <sheetName val="Material "/>
      <sheetName val="RateList"/>
      <sheetName val="Back_Cal_for OMC"/>
      <sheetName val="UP"/>
      <sheetName val="BOQ (2)"/>
      <sheetName val="basdat"/>
      <sheetName val="PO Status"/>
      <sheetName val="Selection"/>
      <sheetName val="Detail P&amp;L"/>
      <sheetName val="Assumption Sheet"/>
      <sheetName val="Design"/>
      <sheetName val="IO List"/>
      <sheetName val="Citrix"/>
      <sheetName val="Stress Calculation"/>
      <sheetName val="BLOCK-A (MEA.SHEET)"/>
      <sheetName val="2gii"/>
      <sheetName val="DETAILED  BOQ"/>
      <sheetName val="A"/>
      <sheetName val="Debit_Pump"/>
      <sheetName val="Details_Transit"/>
      <sheetName val="Steel-Circular"/>
      <sheetName val="3MLKQ"/>
      <sheetName val="SITE DATA"/>
      <sheetName val="Bar Budget"/>
      <sheetName val="Final Qty"/>
      <sheetName val="Machine HC - 19.08 "/>
      <sheetName val="PNM Justi"/>
      <sheetName val="Bar"/>
      <sheetName val="Analysed rate"/>
      <sheetName val="Shutter"/>
      <sheetName val="BOQ Backup"/>
      <sheetName val="Debit_RMC"/>
      <sheetName val="BATCHING PLANT PRO"/>
      <sheetName val="3. GSB-WMM-SHLD"/>
      <sheetName val="Supply_RMC"/>
      <sheetName val="sheeet7"/>
      <sheetName val="Rates Basic"/>
      <sheetName val="List_VUP_PUP"/>
      <sheetName val="BOQ"/>
      <sheetName val="Cost of O &amp; O"/>
      <sheetName val="Quotations"/>
      <sheetName val="FORM-16"/>
      <sheetName val="ENCL9"/>
      <sheetName val="UNP-NCW "/>
      <sheetName val="PP"/>
      <sheetName val="Total_summary"/>
      <sheetName val="Stock_in_Trade"/>
      <sheetName val="wip_-_erection_items"/>
      <sheetName val="LOCAL_RATES"/>
      <sheetName val="Est To comp-KTRP"/>
      <sheetName val="JCR TOP(ITEM)-KTRP"/>
      <sheetName val="Fill this out first..."/>
      <sheetName val="keydates"/>
      <sheetName val="PO_Status"/>
      <sheetName val="MAIN"/>
      <sheetName val="9.Major Bridge"/>
      <sheetName val="8. ROB"/>
      <sheetName val="10.Minor Structure"/>
      <sheetName val="7. FLYOVER"/>
      <sheetName val="ABSTRACT"/>
      <sheetName val="2. Earthwork"/>
      <sheetName val="Dayworks Bill"/>
      <sheetName val="Non debit-RMC"/>
      <sheetName val="MPR_PA_1"/>
      <sheetName val="ETC Plant Cost"/>
      <sheetName val="Assmpns"/>
      <sheetName val="Assumptions"/>
      <sheetName val="Input"/>
      <sheetName val="Analysis"/>
      <sheetName val="Contractor &amp; Material Price"/>
      <sheetName val="UGPIPING"/>
      <sheetName val="Cash Flow (2)"/>
      <sheetName val="CHIFLET"/>
      <sheetName val="Summary"/>
      <sheetName val="INPUT-DATA"/>
      <sheetName val="Labour &amp; Plant"/>
      <sheetName val="Dim"/>
      <sheetName val="Costing"/>
      <sheetName val="MPW"/>
      <sheetName val="MW"/>
      <sheetName val="Rates"/>
      <sheetName val="PEW"/>
      <sheetName val="SCW"/>
      <sheetName val="estimate"/>
      <sheetName val="Final VA"/>
      <sheetName val="dBase"/>
      <sheetName val="Boiler&amp;TG"/>
      <sheetName val="Detail In Door Stad"/>
      <sheetName val="01"/>
      <sheetName val="07"/>
      <sheetName val="02"/>
      <sheetName val="03"/>
      <sheetName val="04"/>
      <sheetName val="s"/>
      <sheetName val="sc-mar2000"/>
      <sheetName val="sc-sepVdec99"/>
      <sheetName val="EQUIP1000"/>
      <sheetName val="EZ"/>
      <sheetName val="Cal"/>
      <sheetName val="Voucher"/>
      <sheetName val="Customize Your Statement"/>
      <sheetName val="1+750"/>
      <sheetName val="1+750-LHS"/>
      <sheetName val="INPUT SHEET"/>
      <sheetName val="Schedule"/>
      <sheetName val="BP"/>
      <sheetName val="COST"/>
      <sheetName val="C &amp; G RHS"/>
      <sheetName val="TABLES"/>
      <sheetName val="PO NOS"/>
      <sheetName val="Bituminous"/>
      <sheetName val="NLD - Assum"/>
      <sheetName val="Capex-fixed"/>
      <sheetName val="procurement"/>
      <sheetName val="A.O.R r1Str"/>
      <sheetName val="A.O.R r1"/>
      <sheetName val="A.O.R (2)"/>
      <sheetName val="A.O.R"/>
      <sheetName val="QC"/>
      <sheetName val="ecc_res"/>
      <sheetName val="P&amp;M"/>
      <sheetName val="Dashboard"/>
      <sheetName val="Customers"/>
      <sheetName val="Discarded_links1"/>
      <sheetName val="Form_D11"/>
      <sheetName val="Form_D121"/>
      <sheetName val="Form_D131"/>
      <sheetName val="MATERIAL_TOTAL1"/>
      <sheetName val="Form_51"/>
      <sheetName val="Summary_of_13th_RA1"/>
      <sheetName val="BOQ_Distribution1"/>
      <sheetName val="Officer_Budget_Form1"/>
      <sheetName val="section_wise"/>
      <sheetName val="askng_rate"/>
      <sheetName val="section_wise_(2)"/>
      <sheetName val="Proj_Data"/>
      <sheetName val="Bills_of_Quantities"/>
      <sheetName val="Spacing_of_Delineators"/>
      <sheetName val="Road_data"/>
      <sheetName val="Girder_Mointor"/>
      <sheetName val="BOQ Details"/>
      <sheetName val="Data validation"/>
      <sheetName val="Ward areas"/>
      <sheetName val="Basicdata-f"/>
      <sheetName val="Labour"/>
      <sheetName val="S1BOQ"/>
      <sheetName val="Activity"/>
      <sheetName val="Crew"/>
      <sheetName val="Piping"/>
      <sheetName val="Pipe Supports"/>
      <sheetName val="MORGACTS"/>
      <sheetName val="Site Dev BOQ"/>
      <sheetName val="SPT vs PHI"/>
      <sheetName val="Officer_Budget_Form4"/>
      <sheetName val="Discarded_links4"/>
      <sheetName val="Form_D16"/>
      <sheetName val="Form_D124"/>
      <sheetName val="Form_D134"/>
      <sheetName val="MATERIAL_TOTAL4"/>
      <sheetName val="Form_54"/>
      <sheetName val="Officer_Budget_Form2"/>
      <sheetName val="Discarded_links2"/>
      <sheetName val="Form_D14"/>
      <sheetName val="Form_D122"/>
      <sheetName val="Form_D132"/>
      <sheetName val="MATERIAL_TOTAL2"/>
      <sheetName val="Form_52"/>
      <sheetName val="Officer_Budget_Form3"/>
      <sheetName val="Discarded_links3"/>
      <sheetName val="Form_D15"/>
      <sheetName val="Form_D123"/>
      <sheetName val="Form_D133"/>
      <sheetName val="MATERIAL_TOTAL3"/>
      <sheetName val="Form_53"/>
      <sheetName val="Distribution - Qty &amp; Amount"/>
      <sheetName val="Total_summary1"/>
      <sheetName val="Stock_in_Trade1"/>
      <sheetName val="wip_-_erection_items1"/>
      <sheetName val="LOCAL_RATES1"/>
      <sheetName val="PO_Status1"/>
      <sheetName val="Detail_P&amp;L"/>
      <sheetName val="Assumption_Sheet"/>
      <sheetName val="SITE_DATA"/>
      <sheetName val="Bar_Budget"/>
      <sheetName val="Final_Qty"/>
      <sheetName val="Machine_HC_-_19_08_"/>
      <sheetName val="PNM_Justi"/>
      <sheetName val="Analysed_rate"/>
      <sheetName val="BOQ_Backup"/>
      <sheetName val="Cost_of_O_&amp;_O"/>
      <sheetName val="Material_"/>
      <sheetName val="Pipe_Supports"/>
      <sheetName val="BOQ_(2)"/>
      <sheetName val="Site_Dev_BOQ"/>
      <sheetName val="SPT_vs_PHI"/>
      <sheetName val="A_O_R_"/>
      <sheetName val="B2_MB_Deck"/>
      <sheetName val="IO_List"/>
      <sheetName val="Stress_Calculation"/>
      <sheetName val="BLOCK-A_(MEA_SHEET)"/>
      <sheetName val="Rate_Analysis"/>
      <sheetName val="DATA_PILE_RT1_"/>
      <sheetName val="DATA_PILE__SM"/>
      <sheetName val="Back_Cal_for_OMC"/>
      <sheetName val="Staff_Acco_"/>
      <sheetName val="upa"/>
      <sheetName val="MSU"/>
      <sheetName val="Target-"/>
      <sheetName val="Pro Pavement"/>
      <sheetName val="GLEVEL RHS"/>
      <sheetName val="Pier"/>
      <sheetName val="Materials Cost"/>
      <sheetName val="Form 6"/>
      <sheetName val="Detail"/>
      <sheetName val="Control"/>
      <sheetName val="405"/>
      <sheetName val="427"/>
      <sheetName val="403"/>
      <sheetName val="發包單價差-車站組鋼筋"/>
      <sheetName val="ar"/>
      <sheetName val="C-1"/>
      <sheetName val="C-10"/>
      <sheetName val="C-11"/>
      <sheetName val="C-12"/>
      <sheetName val="C-2"/>
      <sheetName val="C-3"/>
      <sheetName val="C-4"/>
      <sheetName val="C-5"/>
      <sheetName val="C-5A"/>
      <sheetName val="C-6"/>
      <sheetName val="C-6A"/>
      <sheetName val="C-7"/>
      <sheetName val="C-8"/>
      <sheetName val="C-9"/>
      <sheetName val="02.10.06"/>
      <sheetName val="final abstract"/>
      <sheetName val="Timesheet"/>
      <sheetName val="Report"/>
      <sheetName val="E Type Chamber - Rate (2)"/>
      <sheetName val="RATE_COMPILATION"/>
      <sheetName val="DETAILED__BOQ"/>
      <sheetName val="UNP-NCW_"/>
      <sheetName val="Est_To_comp-KTRP"/>
      <sheetName val="JCR_TOP(ITEM)-KTRP"/>
      <sheetName val="Fill_this_out_first___"/>
      <sheetName val="doq br."/>
      <sheetName val="Daily Call Register"/>
      <sheetName val="Daily call Register "/>
      <sheetName val="Call Register"/>
      <sheetName val="Elect."/>
      <sheetName val="HWY RFI"/>
      <sheetName val="Strip chart 0.0000 TO 42000"/>
      <sheetName val="RE panels Casting Sarban"/>
      <sheetName val="REL"/>
      <sheetName val="section"/>
      <sheetName val="Summary_of_13th_RA2"/>
      <sheetName val="BOQ_Distribution2"/>
      <sheetName val="Proj_Data1"/>
      <sheetName val="Rate_Analysis1"/>
      <sheetName val="Bills_of_Quantities1"/>
      <sheetName val="Spacing_of_Delineators1"/>
      <sheetName val="Road_data1"/>
      <sheetName val="section_wise1"/>
      <sheetName val="askng_rate1"/>
      <sheetName val="section_wise_(2)1"/>
      <sheetName val="Detail_P&amp;L1"/>
      <sheetName val="Assumption_Sheet1"/>
      <sheetName val="Dayworks_Bill1"/>
      <sheetName val="A_O_R_1"/>
      <sheetName val="B2_MB_Deck1"/>
      <sheetName val="SITE_DATA1"/>
      <sheetName val="Bar_Budget1"/>
      <sheetName val="Final_Qty1"/>
      <sheetName val="Machine_HC_-_19_08_1"/>
      <sheetName val="PNM_Justi1"/>
      <sheetName val="Analysed_rate1"/>
      <sheetName val="BOQ_Backup1"/>
      <sheetName val="Dayworks_Bill"/>
      <sheetName val="Total_summary2"/>
      <sheetName val="Summary_of_13th_RA3"/>
      <sheetName val="BOQ_Distribution3"/>
      <sheetName val="Stock_in_Trade2"/>
      <sheetName val="wip_-_erection_items2"/>
      <sheetName val="LOCAL_RATES2"/>
      <sheetName val="Proj_Data2"/>
      <sheetName val="Rate_Analysis2"/>
      <sheetName val="Bills_of_Quantities2"/>
      <sheetName val="Spacing_of_Delineators2"/>
      <sheetName val="Road_data2"/>
      <sheetName val="section_wise2"/>
      <sheetName val="askng_rate2"/>
      <sheetName val="section_wise_(2)2"/>
      <sheetName val="PO_Status2"/>
      <sheetName val="Detail_P&amp;L2"/>
      <sheetName val="Assumption_Sheet2"/>
      <sheetName val="Dayworks_Bill2"/>
      <sheetName val="A_O_R_2"/>
      <sheetName val="B2_MB_Deck2"/>
      <sheetName val="SITE_DATA2"/>
      <sheetName val="Bar_Budget2"/>
      <sheetName val="Final_Qty2"/>
      <sheetName val="Machine_HC_-_19_08_2"/>
      <sheetName val="PNM_Justi2"/>
      <sheetName val="Analysed_rate2"/>
      <sheetName val="BOQ_Backup2"/>
      <sheetName val="foundation"/>
      <sheetName val="Basic"/>
      <sheetName val="CIV INV&amp;EXP"/>
      <sheetName val="Linear Program"/>
      <sheetName val="Meas.-Hotel Part"/>
      <sheetName val="Financials"/>
      <sheetName val="Inc.St.-Link"/>
      <sheetName val="Results"/>
      <sheetName val="PLGroupings"/>
      <sheetName val="Approved MTD Proj #'s"/>
      <sheetName val="Anl"/>
      <sheetName val="bASICDATA"/>
      <sheetName val="PO_NOS"/>
      <sheetName val="Customize_Your_Statement"/>
      <sheetName val="Contractor_&amp;_Material_Price"/>
      <sheetName val="ETC_Plant_Cost"/>
      <sheetName val="Rates_Basic"/>
      <sheetName val="Cash_Flow_(2)"/>
      <sheetName val="Final_VA"/>
      <sheetName val="Detail_In_Door_Stad"/>
      <sheetName val="INPUT_SHEET"/>
      <sheetName val="C_&amp;_G_RHS"/>
      <sheetName val="NLD_-_Assum"/>
      <sheetName val="A_O_R_r1Str"/>
      <sheetName val="A_O_R_r1"/>
      <sheetName val="A_O_R_(2)"/>
      <sheetName val="A_O_R"/>
      <sheetName val="Ward_areas"/>
      <sheetName val="Pro_Pavement"/>
      <sheetName val="GLEVEL_RHS"/>
      <sheetName val="train cash"/>
      <sheetName val="accom cash"/>
      <sheetName val="concrete"/>
      <sheetName val="beam-reinft-IIInd floor"/>
      <sheetName val="India F&amp;S Template"/>
      <sheetName val="PCC"/>
      <sheetName val="Boq- Civil"/>
      <sheetName val="AoR Finishing"/>
      <sheetName val="SPILL OVER"/>
      <sheetName val="GR.slab-reinft"/>
      <sheetName val="Schedule - H"/>
      <sheetName val="Cost_of_O_&amp;_O1"/>
      <sheetName val="starter"/>
      <sheetName val="beam-reinft-machine rm"/>
      <sheetName val="Section_by_layers_old"/>
      <sheetName val="Total_summary3"/>
      <sheetName val="Stock_in_Trade3"/>
      <sheetName val="wip_-_erection_items3"/>
      <sheetName val="LOCAL_RATES3"/>
      <sheetName val="PO_Status3"/>
      <sheetName val="Cost_of_O_&amp;_O2"/>
      <sheetName val="Material_2"/>
      <sheetName val="Pipe_Supports2"/>
      <sheetName val="BOQ_(2)2"/>
      <sheetName val="Site_Dev_BOQ2"/>
      <sheetName val="SPT_vs_PHI2"/>
      <sheetName val="IO_List2"/>
      <sheetName val="Stress_Calculation2"/>
      <sheetName val="BLOCK-A_(MEA_SHEET)2"/>
      <sheetName val="DATA_PILE_RT1_2"/>
      <sheetName val="DATA_PILE__SM2"/>
      <sheetName val="Back_Cal_for_OMC2"/>
      <sheetName val="Staff_Acco_2"/>
      <sheetName val="Fill_this_out_first___1"/>
      <sheetName val="Distribution_-_Qty_&amp;_Amount1"/>
      <sheetName val="Material_1"/>
      <sheetName val="Pipe_Supports1"/>
      <sheetName val="BOQ_(2)1"/>
      <sheetName val="Site_Dev_BOQ1"/>
      <sheetName val="SPT_vs_PHI1"/>
      <sheetName val="IO_List1"/>
      <sheetName val="Stress_Calculation1"/>
      <sheetName val="BLOCK-A_(MEA_SHEET)1"/>
      <sheetName val="DATA_PILE_RT1_1"/>
      <sheetName val="DATA_PILE__SM1"/>
      <sheetName val="Back_Cal_for_OMC1"/>
      <sheetName val="Staff_Acco_1"/>
      <sheetName val="Distribution_-_Qty_&amp;_Amount"/>
      <sheetName val="ncp"/>
      <sheetName val="Internal Invoice-Combined-D2+D3"/>
      <sheetName val="Escalation-Cal"/>
      <sheetName val="Plant workfront master"/>
      <sheetName val="corbel"/>
      <sheetName val="Discarded_links5"/>
      <sheetName val="Form_D17"/>
      <sheetName val="Form_D125"/>
      <sheetName val="Form_D135"/>
      <sheetName val="MATERIAL_TOTAL5"/>
      <sheetName val="Form_55"/>
      <sheetName val="Summary_of_13th_RA4"/>
      <sheetName val="BOQ_Distribution4"/>
      <sheetName val="Officer_Budget_Form5"/>
      <sheetName val="Total_summary4"/>
      <sheetName val="Stock_in_Trade4"/>
      <sheetName val="wip_-_erection_items4"/>
      <sheetName val="LOCAL_RATES4"/>
      <sheetName val="Proj_Data3"/>
      <sheetName val="Bills_of_Quantities3"/>
      <sheetName val="Spacing_of_Delineators3"/>
      <sheetName val="Road_data3"/>
      <sheetName val="section_wise3"/>
      <sheetName val="askng_rate3"/>
      <sheetName val="section_wise_(2)3"/>
      <sheetName val="PO_Status4"/>
      <sheetName val="Detail_P&amp;L3"/>
      <sheetName val="Assumption_Sheet3"/>
      <sheetName val="SITE_DATA3"/>
      <sheetName val="Bar_Budget3"/>
      <sheetName val="Final_Qty3"/>
      <sheetName val="Machine_HC_-_19_08_3"/>
      <sheetName val="PNM_Justi3"/>
      <sheetName val="Analysed_rate3"/>
      <sheetName val="BOQ_Backup3"/>
      <sheetName val="Material_3"/>
      <sheetName val="B2_MB_Deck3"/>
      <sheetName val="DATA_PILE_RT1_3"/>
      <sheetName val="DATA_PILE__SM3"/>
      <sheetName val="Cost_of_O_&amp;_O3"/>
      <sheetName val="Pipe_Supports3"/>
      <sheetName val="BOQ_(2)3"/>
      <sheetName val="Site_Dev_BOQ3"/>
      <sheetName val="SPT_vs_PHI3"/>
      <sheetName val="A_O_R_3"/>
      <sheetName val="IO_List3"/>
      <sheetName val="Stress_Calculation3"/>
      <sheetName val="BLOCK-A_(MEA_SHEET)3"/>
      <sheetName val="Rate_Analysis3"/>
      <sheetName val="Back_Cal_for_OMC3"/>
      <sheetName val="Staff_Acco_3"/>
      <sheetName val="Fill_this_out_first___2"/>
      <sheetName val="Distribution_-_Qty_&amp;_Amount2"/>
      <sheetName val="RATE_COMPILATION1"/>
      <sheetName val="DETAILED__BOQ1"/>
      <sheetName val="Dayworks_Bill3"/>
      <sheetName val="BOQ_Details"/>
      <sheetName val="Data_validation"/>
      <sheetName val="BATCHING_PLANT_PRO"/>
      <sheetName val="3__GSB-WMM-SHLD"/>
      <sheetName val="9_Major_Bridge"/>
      <sheetName val="8__ROB"/>
      <sheetName val="10_Minor_Structure"/>
      <sheetName val="7__FLYOVER"/>
      <sheetName val="2__Earthwork"/>
      <sheetName val="Non_debit-RMC"/>
      <sheetName val="UNP-NCW_1"/>
      <sheetName val="Est_To_comp-KTRP1"/>
      <sheetName val="JCR_TOP(ITEM)-KTRP1"/>
      <sheetName val="Labour_&amp;_Plant"/>
      <sheetName val="HWY_RFI"/>
      <sheetName val="Strip_chart_0_0000_TO_42000"/>
      <sheetName val="Materials_Cost"/>
      <sheetName val="doq_br_"/>
      <sheetName val="Form_6"/>
      <sheetName val="final_abstract"/>
      <sheetName val="Elect_"/>
      <sheetName val="RE_panels_Casting_Sarban"/>
      <sheetName val="E_Type_Chamber_-_Rate_(2)"/>
      <sheetName val="Daily_Call_Register"/>
      <sheetName val="Daily_call_Register_"/>
      <sheetName val="Call_Register"/>
      <sheetName val="CIV_INV&amp;EXP"/>
      <sheetName val="Linear_Program"/>
      <sheetName val="02_10_06"/>
      <sheetName val="Meas_-Hotel_Part"/>
      <sheetName val="Inc_St_-Link"/>
      <sheetName val="Approved_MTD_Proj_#'s"/>
      <sheetName val="beam-reinft-machine_rm"/>
      <sheetName val="Rate"/>
      <sheetName val="ABBDATASHEET"/>
      <sheetName val="Full S-2, h= 5m"/>
      <sheetName val="135+548 - Skew BOX full"/>
      <sheetName val="136+584 - SQ U TROUGH D.S @ RHS"/>
      <sheetName val="Pro_Pavement1"/>
      <sheetName val="GLEVEL_RHS1"/>
      <sheetName val="02_10_061"/>
      <sheetName val="C_&amp;_G_RHS1"/>
      <sheetName val="Cash_Flow_(2)1"/>
      <sheetName val="Ward_areas1"/>
      <sheetName val="PO_NOS1"/>
      <sheetName val="Customize_Your_Statement1"/>
      <sheetName val="Pro_Pavement2"/>
      <sheetName val="GLEVEL_RHS2"/>
      <sheetName val="02_10_062"/>
      <sheetName val="UNP-NCW_2"/>
      <sheetName val="C_&amp;_G_RHS2"/>
      <sheetName val="Cash_Flow_(2)2"/>
      <sheetName val="Ward_areas2"/>
      <sheetName val="PO_NOS2"/>
      <sheetName val="Customize_Your_Statement2"/>
      <sheetName val="RATE_COMPILATION2"/>
      <sheetName val="Pro_Pavement3"/>
      <sheetName val="GLEVEL_RHS3"/>
      <sheetName val="02_10_063"/>
      <sheetName val="UNP-NCW_3"/>
      <sheetName val="Distribution_-_Qty_&amp;_Amount3"/>
      <sheetName val="C_&amp;_G_RHS3"/>
      <sheetName val="Full_S-2,_h=_5m"/>
      <sheetName val="135+548_-_Skew_BOX_full"/>
      <sheetName val="136+584_-_SQ_U_TROUGH_D_S_@_RHS"/>
      <sheetName val="Cash_Flow_(2)3"/>
      <sheetName val="Ward_areas3"/>
      <sheetName val="PO_NOS3"/>
      <sheetName val="Customize_Your_Statement3"/>
      <sheetName val="RATE_COMPILATION3"/>
      <sheetName val="Payment Certificate"/>
      <sheetName val="Officer_Budget_Form6"/>
      <sheetName val="Discarded_links6"/>
      <sheetName val="Form_D18"/>
      <sheetName val="Form_D126"/>
      <sheetName val="Form_D136"/>
      <sheetName val="MATERIAL_TOTAL6"/>
      <sheetName val="Form_56"/>
      <sheetName val="CIV_INV&amp;EXP1"/>
      <sheetName val="Form_61"/>
      <sheetName val="Contractor_&amp;_Material_Price1"/>
      <sheetName val="ETC_Plant_Cost1"/>
      <sheetName val="Rates_Basic1"/>
      <sheetName val="Final_VA1"/>
      <sheetName val="Detail_In_Door_Stad1"/>
      <sheetName val="INPUT_SHEET1"/>
      <sheetName val="NLD_-_Assum1"/>
      <sheetName val="26-09-2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refreshError="1"/>
      <sheetData sheetId="554" refreshError="1"/>
      <sheetData sheetId="555" refreshError="1"/>
      <sheetData sheetId="556" refreshError="1"/>
      <sheetData sheetId="557" refreshError="1"/>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refreshError="1"/>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FT-05-02IsoBOM"/>
      <sheetName val="BHANDUP"/>
      <sheetName val="BOQ"/>
      <sheetName val="Road work"/>
      <sheetName val="EZ"/>
      <sheetName val="R.A."/>
      <sheetName val="SOR"/>
      <sheetName val="01-04-08-30-06-08"/>
      <sheetName val="D"/>
      <sheetName val="Cal(6.3.2) GSB-T"/>
      <sheetName val="ENCL9"/>
      <sheetName val="upa"/>
      <sheetName val=""/>
      <sheetName val="office"/>
      <sheetName val="Lab"/>
      <sheetName val="Timesheet"/>
      <sheetName val="Manpower"/>
      <sheetName val="Labour"/>
      <sheetName val="Material"/>
      <sheetName val="Plant &amp;  Machinery"/>
      <sheetName val="Summary"/>
      <sheetName val="Intro"/>
      <sheetName val="Flanged Beams"/>
      <sheetName val="Rectangular Beam"/>
      <sheetName val="DATA_PILE_BG"/>
      <sheetName val="DATA_PCC"/>
      <sheetName val="DATA_PILECAP"/>
      <sheetName val="DATA_PILE_RT2"/>
      <sheetName val="DATA_PILE_RT1 "/>
      <sheetName val="DATA_PILE _SM"/>
      <sheetName val="Back_Cal_for OMC"/>
      <sheetName val="well"/>
      <sheetName val="MAIN"/>
      <sheetName val="9.Major Bridge"/>
      <sheetName val="8. ROB"/>
      <sheetName val="10.Minor Structure"/>
      <sheetName val="7. FLYOVER"/>
      <sheetName val="ABSTRACT"/>
      <sheetName val="2. Earthwork"/>
      <sheetName val="PLAN_FEB97"/>
      <sheetName val="Materials Cost(PCC)"/>
      <sheetName val="Debit_RMC"/>
      <sheetName val="Machinery"/>
      <sheetName val="Supply_RMC"/>
      <sheetName val="Rate Analysis"/>
      <sheetName val="UNP-NCW "/>
      <sheetName val="3 - MATERIAL"/>
      <sheetName val="1-LABOUR"/>
      <sheetName val="Budget (Jun 07)"/>
      <sheetName val="34"/>
      <sheetName val="35"/>
      <sheetName val="27"/>
      <sheetName val="46"/>
      <sheetName val="4"/>
      <sheetName val="33"/>
      <sheetName val="9"/>
      <sheetName val="8"/>
      <sheetName val="26"/>
      <sheetName val="42"/>
      <sheetName val="32"/>
      <sheetName val="41"/>
      <sheetName val="31"/>
      <sheetName val="64.6"/>
      <sheetName val="37"/>
      <sheetName val="62"/>
      <sheetName val="7"/>
      <sheetName val="61"/>
      <sheetName val="24"/>
      <sheetName val="43"/>
      <sheetName val="53 "/>
      <sheetName val="54"/>
      <sheetName val="MH CIVIL"/>
      <sheetName val="30"/>
      <sheetName val="64.14"/>
      <sheetName val="64.1"/>
      <sheetName val="64.2"/>
      <sheetName val="64.3"/>
      <sheetName val="64.4"/>
      <sheetName val="64.5"/>
      <sheetName val="17"/>
      <sheetName val="51"/>
      <sheetName val="38"/>
      <sheetName val="52"/>
      <sheetName val="23"/>
      <sheetName val="22"/>
      <sheetName val="20"/>
      <sheetName val="49"/>
      <sheetName val="28"/>
      <sheetName val="29"/>
      <sheetName val="36.3"/>
      <sheetName val="36.4"/>
      <sheetName val="36.2"/>
      <sheetName val="36.1"/>
      <sheetName val="44"/>
      <sheetName val="45"/>
      <sheetName val="63"/>
      <sheetName val="final abstract"/>
      <sheetName val="Cal_(2)"/>
      <sheetName val="Piles"/>
      <sheetName val="Concrete M15"/>
      <sheetName val="casting girder"/>
      <sheetName val="Erection grider"/>
      <sheetName val="Deck Slab"/>
      <sheetName val="Sheet3"/>
      <sheetName val="Deck Slab Concrete "/>
      <sheetName val="erection site wise"/>
      <sheetName val="girder qty total"/>
      <sheetName val="girder qty"/>
      <sheetName val="KMV Girder"/>
      <sheetName val="KMV  Deck slab"/>
      <sheetName val="RE Wall Chainage"/>
      <sheetName val="RE Wall OGL Book"/>
      <sheetName val="re wall details 02+945"/>
      <sheetName val="re wall details 46+750"/>
      <sheetName val="Steel"/>
      <sheetName val="Crash Barrier detials"/>
      <sheetName val="Rate An"/>
      <sheetName val="PUP - 3"/>
      <sheetName val="Bridge length"/>
      <sheetName val="Karn"/>
      <sheetName val="dgm"/>
      <sheetName val="RMT RE walls"/>
      <sheetName val="ROB'S Steel"/>
      <sheetName val="170-1"/>
      <sheetName val="157-3"/>
      <sheetName val="oresreqsum"/>
      <sheetName val="SB - reinf"/>
      <sheetName val="girder"/>
      <sheetName val="Analysis-NH-Roads"/>
      <sheetName val="hdpe weights"/>
      <sheetName val="PVC weights"/>
      <sheetName val="rdamdata"/>
      <sheetName val="lead-st"/>
      <sheetName val="VISION 2000"/>
      <sheetName val="1-OBJ98 "/>
      <sheetName val="basdat"/>
      <sheetName val="Voucher paid KR3"/>
      <sheetName val="Direct cost shed A-2 "/>
      <sheetName val="Pier Design(with offset)"/>
      <sheetName val="PROCTOR"/>
      <sheetName val="ENCL12-C"/>
      <sheetName val="UGPIPING"/>
      <sheetName val="Contractor &amp; Material Price"/>
      <sheetName val="fco"/>
      <sheetName val="SITE DATA"/>
      <sheetName val="BOQ Distribution"/>
      <sheetName val="Bar Budget"/>
      <sheetName val="Final Qty"/>
      <sheetName val="Machine HC - 19.08 "/>
      <sheetName val="PNM Justi"/>
      <sheetName val="Bar"/>
      <sheetName val="Analysed rate"/>
      <sheetName val="Shutter"/>
      <sheetName val="BOQ Backup"/>
      <sheetName val="ETC Plant Cost"/>
      <sheetName val="3MLKQ"/>
      <sheetName val="Cover"/>
      <sheetName val="4 annex 1 basic rate"/>
      <sheetName val="DATA SHEET"/>
      <sheetName val="ROY"/>
      <sheetName val="inter"/>
      <sheetName val="Package-2"/>
      <sheetName val="scurve(2)"/>
      <sheetName val="MPR_PA_1"/>
      <sheetName val="Fill this out first..."/>
      <sheetName val="S2groupcode"/>
      <sheetName val="Index"/>
      <sheetName val="EQUIP1000"/>
      <sheetName val="P&amp;L01-02GR"/>
      <sheetName val="Exist"/>
      <sheetName val="LEFT"/>
      <sheetName val="RIGHT"/>
      <sheetName val="sc-mar2000"/>
      <sheetName val="Rates Basic"/>
      <sheetName val="dBase"/>
      <sheetName val="sc-sepVdec99"/>
      <sheetName val="Grand Summary"/>
      <sheetName val="s"/>
      <sheetName val="C &amp; G RHS"/>
      <sheetName val="01"/>
      <sheetName val="Staff Acco."/>
      <sheetName val="estimate"/>
      <sheetName val="TCS"/>
      <sheetName val="Assumptions"/>
      <sheetName val="Elect."/>
      <sheetName val="A"/>
      <sheetName val="Headings"/>
      <sheetName val="CFForecast detail"/>
      <sheetName val="Site Dev BOQ"/>
      <sheetName val="F1a-Pile"/>
      <sheetName val="horizontal"/>
      <sheetName val="Balustrade"/>
      <sheetName val="Detail"/>
      <sheetName val="LIST OF MAKES"/>
      <sheetName val="INPUT SHEET"/>
      <sheetName val="RES-PLANNING"/>
      <sheetName val="Lead"/>
      <sheetName val="Pay_Sep06"/>
      <sheetName val="Basement Budget"/>
      <sheetName val="INDIGINEOUS ITEMS "/>
      <sheetName val="PARASITIC"/>
      <sheetName val="Reinforcement"/>
      <sheetName val="Vehicles"/>
      <sheetName val="DSLP"/>
      <sheetName val="Break up Sheet"/>
      <sheetName val="Codes"/>
      <sheetName val="Electrical"/>
      <sheetName val="factors"/>
      <sheetName val="Supplier"/>
      <sheetName val="Building 1"/>
      <sheetName val="sheeet7"/>
      <sheetName val="TBAL9697 -group wise  sdpl"/>
      <sheetName val="HEAD"/>
      <sheetName val="RCC,Ret. Wall"/>
      <sheetName val="Material "/>
      <sheetName val="Labour &amp; Plant"/>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Extra Item"/>
      <sheetName val="Sch. Areas"/>
      <sheetName val="HPL"/>
      <sheetName val="A.O.R r1"/>
      <sheetName val="A.O.R r1Str"/>
      <sheetName val="Anl"/>
      <sheetName val="BOQ DIS"/>
      <sheetName val="SPT vs PHI"/>
      <sheetName val="Assmpns"/>
      <sheetName val="Final VA"/>
      <sheetName val="ANAL-PIPE_LINE"/>
      <sheetName val="LOCAL_RATES"/>
      <sheetName val="Road_work"/>
      <sheetName val="Plant_&amp;__Machinery"/>
      <sheetName val="10_Minor_Structure"/>
      <sheetName val="9_Major_Bridge"/>
      <sheetName val="8__ROB"/>
      <sheetName val="7__FLYOVER"/>
      <sheetName val="2__Earthwork"/>
      <sheetName val="Cal(6_3_2)_GSB-T"/>
      <sheetName val="Contractor_&amp;_Material_Price"/>
      <sheetName val="SITE_DATA"/>
      <sheetName val="BOQ_Distribution"/>
      <sheetName val="Bar_Budget"/>
      <sheetName val="Final_Qty"/>
      <sheetName val="Machine_HC_-_19_08_"/>
      <sheetName val="PNM_Justi"/>
      <sheetName val="Analysed_rate"/>
      <sheetName val="BOQ_Backup"/>
      <sheetName val="ETC_Plant_Cost"/>
      <sheetName val="BOQ_DIS"/>
      <sheetName val="final_abstract"/>
      <sheetName val="hdpe_weights"/>
      <sheetName val="PVC_weights"/>
      <sheetName val="VISION_2000"/>
      <sheetName val="1-OBJ98_"/>
      <sheetName val="Voucher_paid_KR3"/>
      <sheetName val="Direct_cost_shed_A-2_"/>
      <sheetName val="Pier_Design(with_offset)"/>
      <sheetName val="R_A_"/>
      <sheetName val="3_-_MATERIAL"/>
      <sheetName val="Budget_(Jun_07)"/>
      <sheetName val="64_6"/>
      <sheetName val="53_"/>
      <sheetName val="MH_CIVIL"/>
      <sheetName val="64_14"/>
      <sheetName val="64_1"/>
      <sheetName val="64_2"/>
      <sheetName val="64_3"/>
      <sheetName val="64_4"/>
      <sheetName val="64_5"/>
      <sheetName val="36_3"/>
      <sheetName val="36_4"/>
      <sheetName val="36_2"/>
      <sheetName val="36_1"/>
      <sheetName val="Fill_this_out_first___"/>
      <sheetName val="Rates_Basic"/>
      <sheetName val="Grand_Summary"/>
      <sheetName val="C_&amp;_G_RHS"/>
      <sheetName val="Staff_Acco_"/>
      <sheetName val="Flanged_Beams"/>
      <sheetName val="Rectangular_Beam"/>
      <sheetName val="DATA_PILE_RT1_"/>
      <sheetName val="DATA_PILE__SM"/>
      <sheetName val="SPT_vs_PHI"/>
      <sheetName val="Elect_"/>
      <sheetName val="Final_VA"/>
      <sheetName val="New Construction"/>
      <sheetName val="CABLE"/>
      <sheetName val="number"/>
      <sheetName val="EST-CIVIL"/>
      <sheetName val="beam-reinft"/>
      <sheetName val="COLUMN"/>
      <sheetName val="item"/>
      <sheetName val="Database"/>
      <sheetName val="SCHEDULE"/>
      <sheetName val="schedule nos"/>
      <sheetName val="LINER"/>
      <sheetName val="BORING "/>
      <sheetName val="EXPANSION JOINT"/>
      <sheetName val="CIS MAIN BERTH-1"/>
      <sheetName val="IO LIST"/>
      <sheetName val="월선수금"/>
      <sheetName val="water prop."/>
      <sheetName val="AOC-8"/>
      <sheetName val="Basicrates"/>
      <sheetName val="complexall"/>
      <sheetName val="Gen Info"/>
      <sheetName val="Ref"/>
      <sheetName val="DATA-DEP.(13-17)"/>
      <sheetName val="DATA-KBPL(17-25)"/>
      <sheetName val="DATA-GCC(25-34.7)"/>
      <sheetName val="St.-Con(0-17)"/>
      <sheetName val="St.-Con.(17-34)"/>
      <sheetName val="beam-reinft-machine rm"/>
      <sheetName val="TABLES"/>
    </sheetNames>
    <sheetDataSet>
      <sheetData sheetId="0" refreshError="1"/>
      <sheetData sheetId="1" refreshError="1"/>
      <sheetData sheetId="2" refreshError="1"/>
      <sheetData sheetId="3" refreshError="1"/>
      <sheetData sheetId="4" refreshError="1">
        <row r="1">
          <cell r="B1">
            <v>121</v>
          </cell>
          <cell r="R1">
            <v>115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sheetData sheetId="131">
        <row r="2">
          <cell r="J2">
            <v>22</v>
          </cell>
        </row>
      </sheetData>
      <sheetData sheetId="132">
        <row r="1">
          <cell r="R1">
            <v>115</v>
          </cell>
        </row>
      </sheetData>
      <sheetData sheetId="133">
        <row r="2">
          <cell r="P2">
            <v>1</v>
          </cell>
        </row>
      </sheetData>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ow r="1">
          <cell r="R1">
            <v>115</v>
          </cell>
        </row>
      </sheetData>
      <sheetData sheetId="233">
        <row r="1">
          <cell r="R1">
            <v>115</v>
          </cell>
        </row>
      </sheetData>
      <sheetData sheetId="234">
        <row r="1">
          <cell r="R1">
            <v>115</v>
          </cell>
        </row>
      </sheetData>
      <sheetData sheetId="235">
        <row r="1">
          <cell r="R1">
            <v>115</v>
          </cell>
        </row>
      </sheetData>
      <sheetData sheetId="236">
        <row r="1">
          <cell r="R1">
            <v>115</v>
          </cell>
        </row>
      </sheetData>
      <sheetData sheetId="237">
        <row r="1">
          <cell r="R1">
            <v>115</v>
          </cell>
        </row>
      </sheetData>
      <sheetData sheetId="238">
        <row r="1">
          <cell r="R1">
            <v>115</v>
          </cell>
        </row>
      </sheetData>
      <sheetData sheetId="239">
        <row r="1">
          <cell r="R1">
            <v>115</v>
          </cell>
        </row>
      </sheetData>
      <sheetData sheetId="240">
        <row r="1">
          <cell r="R1">
            <v>115</v>
          </cell>
        </row>
      </sheetData>
      <sheetData sheetId="241">
        <row r="1">
          <cell r="R1">
            <v>115</v>
          </cell>
        </row>
      </sheetData>
      <sheetData sheetId="242">
        <row r="1">
          <cell r="R1">
            <v>115</v>
          </cell>
        </row>
      </sheetData>
      <sheetData sheetId="243">
        <row r="1">
          <cell r="R1">
            <v>115</v>
          </cell>
        </row>
      </sheetData>
      <sheetData sheetId="244">
        <row r="1">
          <cell r="R1">
            <v>115</v>
          </cell>
        </row>
      </sheetData>
      <sheetData sheetId="245">
        <row r="1">
          <cell r="R1">
            <v>115</v>
          </cell>
        </row>
      </sheetData>
      <sheetData sheetId="246">
        <row r="1">
          <cell r="R1">
            <v>115</v>
          </cell>
        </row>
      </sheetData>
      <sheetData sheetId="247">
        <row r="1">
          <cell r="R1">
            <v>115</v>
          </cell>
        </row>
      </sheetData>
      <sheetData sheetId="248">
        <row r="1">
          <cell r="R1">
            <v>115</v>
          </cell>
        </row>
      </sheetData>
      <sheetData sheetId="249">
        <row r="1">
          <cell r="R1">
            <v>115</v>
          </cell>
        </row>
      </sheetData>
      <sheetData sheetId="250">
        <row r="1">
          <cell r="R1">
            <v>115</v>
          </cell>
        </row>
      </sheetData>
      <sheetData sheetId="251">
        <row r="1">
          <cell r="R1">
            <v>115</v>
          </cell>
        </row>
      </sheetData>
      <sheetData sheetId="252">
        <row r="1">
          <cell r="R1">
            <v>115</v>
          </cell>
        </row>
      </sheetData>
      <sheetData sheetId="253">
        <row r="1">
          <cell r="R1">
            <v>115</v>
          </cell>
        </row>
      </sheetData>
      <sheetData sheetId="254">
        <row r="1">
          <cell r="R1">
            <v>115</v>
          </cell>
        </row>
      </sheetData>
      <sheetData sheetId="255">
        <row r="1">
          <cell r="R1">
            <v>115</v>
          </cell>
        </row>
      </sheetData>
      <sheetData sheetId="256">
        <row r="1">
          <cell r="R1">
            <v>115</v>
          </cell>
        </row>
      </sheetData>
      <sheetData sheetId="257">
        <row r="1">
          <cell r="R1">
            <v>115</v>
          </cell>
        </row>
      </sheetData>
      <sheetData sheetId="258">
        <row r="1">
          <cell r="R1">
            <v>115</v>
          </cell>
        </row>
      </sheetData>
      <sheetData sheetId="259">
        <row r="1">
          <cell r="R1">
            <v>115</v>
          </cell>
        </row>
      </sheetData>
      <sheetData sheetId="260">
        <row r="1">
          <cell r="R1">
            <v>115</v>
          </cell>
        </row>
      </sheetData>
      <sheetData sheetId="261">
        <row r="1">
          <cell r="R1">
            <v>115</v>
          </cell>
        </row>
      </sheetData>
      <sheetData sheetId="262">
        <row r="1">
          <cell r="R1">
            <v>115</v>
          </cell>
        </row>
      </sheetData>
      <sheetData sheetId="263">
        <row r="1">
          <cell r="R1">
            <v>115</v>
          </cell>
        </row>
      </sheetData>
      <sheetData sheetId="264">
        <row r="1">
          <cell r="R1">
            <v>115</v>
          </cell>
        </row>
      </sheetData>
      <sheetData sheetId="265">
        <row r="1">
          <cell r="R1">
            <v>115</v>
          </cell>
        </row>
      </sheetData>
      <sheetData sheetId="266">
        <row r="1">
          <cell r="R1">
            <v>115</v>
          </cell>
        </row>
      </sheetData>
      <sheetData sheetId="267">
        <row r="1">
          <cell r="R1">
            <v>115</v>
          </cell>
        </row>
      </sheetData>
      <sheetData sheetId="268">
        <row r="1">
          <cell r="R1">
            <v>115</v>
          </cell>
        </row>
      </sheetData>
      <sheetData sheetId="269">
        <row r="1">
          <cell r="R1">
            <v>115</v>
          </cell>
        </row>
      </sheetData>
      <sheetData sheetId="270">
        <row r="1">
          <cell r="R1">
            <v>115</v>
          </cell>
        </row>
      </sheetData>
      <sheetData sheetId="271">
        <row r="1">
          <cell r="R1">
            <v>115</v>
          </cell>
        </row>
      </sheetData>
      <sheetData sheetId="272">
        <row r="1">
          <cell r="R1">
            <v>115</v>
          </cell>
        </row>
      </sheetData>
      <sheetData sheetId="273">
        <row r="1">
          <cell r="R1">
            <v>115</v>
          </cell>
        </row>
      </sheetData>
      <sheetData sheetId="274">
        <row r="1">
          <cell r="R1">
            <v>115</v>
          </cell>
        </row>
      </sheetData>
      <sheetData sheetId="275">
        <row r="1">
          <cell r="R1">
            <v>115</v>
          </cell>
        </row>
      </sheetData>
      <sheetData sheetId="276">
        <row r="1">
          <cell r="R1">
            <v>115</v>
          </cell>
        </row>
      </sheetData>
      <sheetData sheetId="277">
        <row r="1">
          <cell r="R1">
            <v>115</v>
          </cell>
        </row>
      </sheetData>
      <sheetData sheetId="278">
        <row r="1">
          <cell r="R1">
            <v>115</v>
          </cell>
        </row>
      </sheetData>
      <sheetData sheetId="279">
        <row r="1">
          <cell r="R1">
            <v>115</v>
          </cell>
        </row>
      </sheetData>
      <sheetData sheetId="280">
        <row r="1">
          <cell r="R1">
            <v>115</v>
          </cell>
        </row>
      </sheetData>
      <sheetData sheetId="281">
        <row r="1">
          <cell r="R1">
            <v>115</v>
          </cell>
        </row>
      </sheetData>
      <sheetData sheetId="282">
        <row r="1">
          <cell r="R1">
            <v>115</v>
          </cell>
        </row>
      </sheetData>
      <sheetData sheetId="283">
        <row r="1">
          <cell r="R1">
            <v>115</v>
          </cell>
        </row>
      </sheetData>
      <sheetData sheetId="284">
        <row r="1">
          <cell r="R1">
            <v>115</v>
          </cell>
        </row>
      </sheetData>
      <sheetData sheetId="285">
        <row r="1">
          <cell r="R1">
            <v>115</v>
          </cell>
        </row>
      </sheetData>
      <sheetData sheetId="286">
        <row r="1">
          <cell r="R1">
            <v>115</v>
          </cell>
        </row>
      </sheetData>
      <sheetData sheetId="287">
        <row r="1">
          <cell r="R1">
            <v>115</v>
          </cell>
        </row>
      </sheetData>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row r="1">
          <cell r="R1">
            <v>115</v>
          </cell>
        </row>
      </sheetData>
      <sheetData sheetId="311">
        <row r="1">
          <cell r="R1">
            <v>115</v>
          </cell>
        </row>
      </sheetData>
      <sheetData sheetId="312">
        <row r="1">
          <cell r="R1">
            <v>115</v>
          </cell>
        </row>
      </sheetData>
      <sheetData sheetId="313">
        <row r="1">
          <cell r="R1">
            <v>115</v>
          </cell>
        </row>
      </sheetData>
      <sheetData sheetId="314">
        <row r="1">
          <cell r="R1">
            <v>115</v>
          </cell>
        </row>
      </sheetData>
      <sheetData sheetId="315">
        <row r="1">
          <cell r="R1">
            <v>115</v>
          </cell>
        </row>
      </sheetData>
      <sheetData sheetId="316">
        <row r="1">
          <cell r="R1">
            <v>115</v>
          </cell>
        </row>
      </sheetData>
      <sheetData sheetId="317">
        <row r="1">
          <cell r="R1">
            <v>115</v>
          </cell>
        </row>
      </sheetData>
      <sheetData sheetId="318"/>
      <sheetData sheetId="319">
        <row r="1">
          <cell r="R1">
            <v>115</v>
          </cell>
        </row>
      </sheetData>
      <sheetData sheetId="320">
        <row r="1">
          <cell r="R1">
            <v>115</v>
          </cell>
        </row>
      </sheetData>
      <sheetData sheetId="321">
        <row r="1">
          <cell r="R1">
            <v>115</v>
          </cell>
        </row>
      </sheetData>
      <sheetData sheetId="322">
        <row r="1">
          <cell r="R1">
            <v>115</v>
          </cell>
        </row>
      </sheetData>
      <sheetData sheetId="323">
        <row r="1">
          <cell r="R1">
            <v>115</v>
          </cell>
        </row>
      </sheetData>
      <sheetData sheetId="324">
        <row r="1">
          <cell r="R1">
            <v>115</v>
          </cell>
        </row>
      </sheetData>
      <sheetData sheetId="325">
        <row r="1">
          <cell r="R1">
            <v>115</v>
          </cell>
        </row>
      </sheetData>
      <sheetData sheetId="326">
        <row r="1">
          <cell r="R1">
            <v>115</v>
          </cell>
        </row>
      </sheetData>
      <sheetData sheetId="327">
        <row r="1">
          <cell r="R1">
            <v>115</v>
          </cell>
        </row>
      </sheetData>
      <sheetData sheetId="328">
        <row r="1">
          <cell r="R1">
            <v>115</v>
          </cell>
        </row>
      </sheetData>
      <sheetData sheetId="329">
        <row r="1">
          <cell r="R1">
            <v>115</v>
          </cell>
        </row>
      </sheetData>
      <sheetData sheetId="330">
        <row r="1">
          <cell r="R1">
            <v>115</v>
          </cell>
        </row>
      </sheetData>
      <sheetData sheetId="331">
        <row r="1">
          <cell r="R1">
            <v>115</v>
          </cell>
        </row>
      </sheetData>
      <sheetData sheetId="332">
        <row r="1">
          <cell r="R1">
            <v>115</v>
          </cell>
        </row>
      </sheetData>
      <sheetData sheetId="333">
        <row r="1">
          <cell r="R1">
            <v>115</v>
          </cell>
        </row>
      </sheetData>
      <sheetData sheetId="334">
        <row r="1">
          <cell r="R1">
            <v>115</v>
          </cell>
        </row>
      </sheetData>
      <sheetData sheetId="335">
        <row r="1">
          <cell r="R1">
            <v>115</v>
          </cell>
        </row>
      </sheetData>
      <sheetData sheetId="336">
        <row r="1">
          <cell r="R1">
            <v>115</v>
          </cell>
        </row>
      </sheetData>
      <sheetData sheetId="337">
        <row r="1">
          <cell r="R1">
            <v>115</v>
          </cell>
        </row>
      </sheetData>
      <sheetData sheetId="338">
        <row r="1">
          <cell r="R1">
            <v>115</v>
          </cell>
        </row>
      </sheetData>
      <sheetData sheetId="339">
        <row r="1">
          <cell r="R1">
            <v>115</v>
          </cell>
        </row>
      </sheetData>
      <sheetData sheetId="340">
        <row r="1">
          <cell r="R1">
            <v>115</v>
          </cell>
        </row>
      </sheetData>
      <sheetData sheetId="341"/>
      <sheetData sheetId="342">
        <row r="1">
          <cell r="R1">
            <v>115</v>
          </cell>
        </row>
      </sheetData>
      <sheetData sheetId="343">
        <row r="1">
          <cell r="R1">
            <v>115</v>
          </cell>
        </row>
      </sheetData>
      <sheetData sheetId="344">
        <row r="1">
          <cell r="R1">
            <v>115</v>
          </cell>
        </row>
      </sheetData>
      <sheetData sheetId="345">
        <row r="1">
          <cell r="R1">
            <v>115</v>
          </cell>
        </row>
      </sheetData>
      <sheetData sheetId="346">
        <row r="1">
          <cell r="R1">
            <v>115</v>
          </cell>
        </row>
      </sheetData>
      <sheetData sheetId="347">
        <row r="1">
          <cell r="R1">
            <v>115</v>
          </cell>
        </row>
      </sheetData>
      <sheetData sheetId="348">
        <row r="1">
          <cell r="R1">
            <v>115</v>
          </cell>
        </row>
      </sheetData>
      <sheetData sheetId="349">
        <row r="1">
          <cell r="R1">
            <v>115</v>
          </cell>
        </row>
      </sheetData>
      <sheetData sheetId="350">
        <row r="1">
          <cell r="R1">
            <v>115</v>
          </cell>
        </row>
      </sheetData>
      <sheetData sheetId="351">
        <row r="1">
          <cell r="R1">
            <v>115</v>
          </cell>
        </row>
      </sheetData>
      <sheetData sheetId="352">
        <row r="1">
          <cell r="R1">
            <v>115</v>
          </cell>
        </row>
      </sheetData>
      <sheetData sheetId="353">
        <row r="1">
          <cell r="R1">
            <v>115</v>
          </cell>
        </row>
      </sheetData>
      <sheetData sheetId="354">
        <row r="1">
          <cell r="R1">
            <v>115</v>
          </cell>
        </row>
      </sheetData>
      <sheetData sheetId="355">
        <row r="1">
          <cell r="R1">
            <v>115</v>
          </cell>
        </row>
      </sheetData>
      <sheetData sheetId="356">
        <row r="1">
          <cell r="R1">
            <v>115</v>
          </cell>
        </row>
      </sheetData>
      <sheetData sheetId="357">
        <row r="1">
          <cell r="R1">
            <v>115</v>
          </cell>
        </row>
      </sheetData>
      <sheetData sheetId="358">
        <row r="1">
          <cell r="R1">
            <v>115</v>
          </cell>
        </row>
      </sheetData>
      <sheetData sheetId="359">
        <row r="1">
          <cell r="R1">
            <v>115</v>
          </cell>
        </row>
      </sheetData>
      <sheetData sheetId="360">
        <row r="1">
          <cell r="R1">
            <v>115</v>
          </cell>
        </row>
      </sheetData>
      <sheetData sheetId="361" refreshError="1"/>
      <sheetData sheetId="362" refreshError="1"/>
      <sheetData sheetId="363" refreshError="1"/>
      <sheetData sheetId="364" refreshError="1"/>
      <sheetData sheetId="365" refreshError="1"/>
      <sheetData sheetId="366">
        <row r="1">
          <cell r="R1">
            <v>115</v>
          </cell>
        </row>
      </sheetData>
      <sheetData sheetId="367">
        <row r="1">
          <cell r="R1">
            <v>115</v>
          </cell>
        </row>
      </sheetData>
      <sheetData sheetId="368"/>
      <sheetData sheetId="369"/>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Required"/>
      <sheetName val="Rate Analysis"/>
      <sheetName val="Sign Board"/>
      <sheetName val="Details of CS"/>
      <sheetName val="sch. data"/>
      <sheetName val="Sheet1"/>
      <sheetName val="Abstract(PG)"/>
      <sheetName val="Material"/>
      <sheetName val="schdules"/>
      <sheetName val="Sqm Area"/>
      <sheetName val="Abstract"/>
      <sheetName val="BOQ"/>
      <sheetName val="Summary"/>
      <sheetName val="RE Wall"/>
      <sheetName val="Inclined RE Wall"/>
      <sheetName val="Retaining Wall"/>
      <sheetName val="Retaining Wall (3)"/>
      <sheetName val="PCC Breast Wall"/>
      <sheetName val="Sheet2"/>
      <sheetName val="Schedules"/>
      <sheetName val="Crust &amp; Width of CS"/>
      <sheetName val="Template"/>
      <sheetName val="Service Road"/>
      <sheetName val="C&amp;G"/>
      <sheetName val="FRL-OGL"/>
      <sheetName val="BC"/>
      <sheetName val="DBM"/>
      <sheetName val="WMM"/>
      <sheetName val="GSB"/>
      <sheetName val="SG"/>
      <sheetName val="Granular Shoulder"/>
      <sheetName val="Earthern Shoulder"/>
      <sheetName val="Toll Plaza(2-Lane)"/>
      <sheetName val="BUS BAY"/>
      <sheetName val="Toll Plaza(4-Lane)"/>
      <sheetName val="Truck Laybye"/>
      <sheetName val="Road Transitions(5.5)"/>
      <sheetName val="Road Transitions(7)"/>
      <sheetName val="Junctions(IRC)"/>
      <sheetName val="Overhead &amp; Cantilever"/>
      <sheetName val="Median Opening"/>
      <sheetName val="Median &amp; Kerb"/>
      <sheetName val="Road Marking"/>
      <sheetName val="Extra Widening"/>
      <sheetName val="Sign Boards"/>
      <sheetName val="Median Drain"/>
      <sheetName val="Electric"/>
      <sheetName val="Chute Drain"/>
      <sheetName val="Miscellaneous"/>
      <sheetName val="Temporary Diversion"/>
      <sheetName val="LBD JUN"/>
      <sheetName val="Inventory"/>
      <sheetName val="RE-Wall_VUP"/>
      <sheetName val="RE-Wall_VUP(118+900)"/>
      <sheetName val="RE-Wall_VUP(154+700 &amp; 167+425)"/>
      <sheetName val="del-RE-Wall_VUP(118+900)"/>
      <sheetName val="RE-Wall_ROB(155+650)"/>
      <sheetName val="RCC Wall_155+650"/>
      <sheetName val="RE-Wall_ROB(Singrauli)"/>
      <sheetName val="Retaining Wall (2)"/>
      <sheetName val="PCC BREAST Wall---"/>
      <sheetName val="PCC BREAST Wall (LHS)"/>
      <sheetName val="PCC BREAST Wall (RHS)"/>
      <sheetName val="RE-Wall_VUP(176+150)"/>
      <sheetName val="Bill No-16"/>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0252">
          <cell r="C10252">
            <v>82400</v>
          </cell>
        </row>
        <row r="10267">
          <cell r="AH10267">
            <v>2.4</v>
          </cell>
          <cell r="AI10267">
            <v>49690</v>
          </cell>
          <cell r="AJ10267">
            <v>1304.4000000000015</v>
          </cell>
          <cell r="AK10267">
            <v>48385.599999999999</v>
          </cell>
          <cell r="AM10267">
            <v>0</v>
          </cell>
          <cell r="AN10267">
            <v>0</v>
          </cell>
          <cell r="AO10267">
            <v>0</v>
          </cell>
          <cell r="AP10267">
            <v>0</v>
          </cell>
        </row>
        <row r="10268">
          <cell r="AH10268">
            <v>2.6</v>
          </cell>
          <cell r="AI10268">
            <v>10000</v>
          </cell>
          <cell r="AJ10268">
            <v>129</v>
          </cell>
          <cell r="AK10268">
            <v>9871</v>
          </cell>
          <cell r="AM10268">
            <v>0</v>
          </cell>
          <cell r="AN10268">
            <v>0</v>
          </cell>
          <cell r="AO10268">
            <v>0</v>
          </cell>
          <cell r="AP10268">
            <v>0</v>
          </cell>
        </row>
        <row r="10269">
          <cell r="AH10269">
            <v>2.9</v>
          </cell>
          <cell r="AI10269">
            <v>2700</v>
          </cell>
          <cell r="AJ10269">
            <v>11</v>
          </cell>
          <cell r="AK10269">
            <v>2689</v>
          </cell>
          <cell r="AM10269">
            <v>0</v>
          </cell>
          <cell r="AN10269">
            <v>0</v>
          </cell>
          <cell r="AO10269">
            <v>0</v>
          </cell>
          <cell r="AP10269">
            <v>0</v>
          </cell>
        </row>
        <row r="10270">
          <cell r="AH10270">
            <v>0</v>
          </cell>
          <cell r="AI10270">
            <v>0</v>
          </cell>
          <cell r="AJ10270">
            <v>0</v>
          </cell>
          <cell r="AK10270">
            <v>0</v>
          </cell>
          <cell r="AM10270">
            <v>0</v>
          </cell>
          <cell r="AN10270">
            <v>0</v>
          </cell>
          <cell r="AO10270">
            <v>0</v>
          </cell>
          <cell r="AP10270">
            <v>0</v>
          </cell>
        </row>
        <row r="10271">
          <cell r="AH10271">
            <v>0</v>
          </cell>
          <cell r="AI10271">
            <v>0</v>
          </cell>
          <cell r="AJ10271">
            <v>0</v>
          </cell>
          <cell r="AK10271">
            <v>0</v>
          </cell>
          <cell r="AM10271">
            <v>0</v>
          </cell>
          <cell r="AN10271">
            <v>0</v>
          </cell>
          <cell r="AO10271">
            <v>0</v>
          </cell>
          <cell r="AP10271">
            <v>0</v>
          </cell>
        </row>
        <row r="10272">
          <cell r="AH10272">
            <v>0</v>
          </cell>
          <cell r="AI10272">
            <v>0</v>
          </cell>
          <cell r="AJ10272">
            <v>0</v>
          </cell>
          <cell r="AK10272">
            <v>0</v>
          </cell>
          <cell r="AM10272">
            <v>0</v>
          </cell>
          <cell r="AN10272">
            <v>0</v>
          </cell>
          <cell r="AO10272">
            <v>0</v>
          </cell>
          <cell r="AP10272">
            <v>0</v>
          </cell>
        </row>
        <row r="10273">
          <cell r="AH10273">
            <v>0</v>
          </cell>
          <cell r="AI10273">
            <v>0</v>
          </cell>
          <cell r="AJ10273">
            <v>0</v>
          </cell>
          <cell r="AK10273">
            <v>0</v>
          </cell>
          <cell r="AM10273">
            <v>0</v>
          </cell>
          <cell r="AN10273">
            <v>0</v>
          </cell>
          <cell r="AO10273">
            <v>0</v>
          </cell>
          <cell r="AP10273">
            <v>0</v>
          </cell>
        </row>
        <row r="10274">
          <cell r="AH10274">
            <v>0</v>
          </cell>
          <cell r="AI10274">
            <v>0</v>
          </cell>
          <cell r="AJ10274">
            <v>0</v>
          </cell>
          <cell r="AK10274">
            <v>0</v>
          </cell>
          <cell r="AM10274">
            <v>0</v>
          </cell>
          <cell r="AN10274">
            <v>0</v>
          </cell>
          <cell r="AO10274">
            <v>0</v>
          </cell>
          <cell r="AP10274">
            <v>0</v>
          </cell>
        </row>
        <row r="10275">
          <cell r="AH10275">
            <v>0</v>
          </cell>
          <cell r="AI10275">
            <v>0</v>
          </cell>
          <cell r="AJ10275">
            <v>0</v>
          </cell>
          <cell r="AK10275">
            <v>0</v>
          </cell>
          <cell r="AM10275">
            <v>0</v>
          </cell>
          <cell r="AN10275">
            <v>0</v>
          </cell>
          <cell r="AO10275">
            <v>0</v>
          </cell>
          <cell r="AP10275">
            <v>0</v>
          </cell>
        </row>
        <row r="10276">
          <cell r="AH10276">
            <v>0</v>
          </cell>
          <cell r="AI10276">
            <v>0</v>
          </cell>
          <cell r="AJ10276">
            <v>0</v>
          </cell>
          <cell r="AK10276">
            <v>0</v>
          </cell>
          <cell r="AM10276">
            <v>0</v>
          </cell>
          <cell r="AN10276">
            <v>0</v>
          </cell>
          <cell r="AO10276">
            <v>0</v>
          </cell>
          <cell r="AP10276">
            <v>0</v>
          </cell>
        </row>
        <row r="10277">
          <cell r="AH10277">
            <v>0</v>
          </cell>
          <cell r="AI10277">
            <v>0</v>
          </cell>
          <cell r="AJ10277">
            <v>0</v>
          </cell>
          <cell r="AK10277">
            <v>0</v>
          </cell>
          <cell r="AM10277">
            <v>0</v>
          </cell>
          <cell r="AN10277">
            <v>0</v>
          </cell>
          <cell r="AO10277">
            <v>0</v>
          </cell>
          <cell r="AP10277">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B3">
            <v>108000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row r="65">
          <cell r="D65"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Data"/>
      <sheetName val="LOCAL RATES"/>
      <sheetName val="DATA SHEET"/>
      <sheetName val="Sheet1"/>
      <sheetName val="Abs PMRL"/>
      <sheetName val="PEP-DATA"/>
      <sheetName val="UNP-NCW "/>
      <sheetName val="FT-05-02IsoBOM"/>
      <sheetName val="Calendar"/>
      <sheetName val="Material "/>
      <sheetName val="Labour _ Plant"/>
      <sheetName val="ANAL"/>
      <sheetName val="BOQ"/>
      <sheetName val="MRATES"/>
      <sheetName val="PRECAST lightconc-II"/>
      <sheetName val="Rate Analysis"/>
      <sheetName val="Labour &amp; Plant"/>
      <sheetName val="Bill-12"/>
      <sheetName val="Inventory"/>
      <sheetName val="doq"/>
      <sheetName val="DETAILED  BOQ"/>
      <sheetName val="S1BOQ"/>
      <sheetName val="labour coeff"/>
      <sheetName val="upa"/>
      <sheetName val="inter"/>
      <sheetName val="dBase"/>
      <sheetName val="LOCAL_RATES"/>
      <sheetName val="DATA_SHEET"/>
      <sheetName val="Abs_PMRL"/>
      <sheetName val="UNP-NCW_"/>
      <sheetName val="Material_"/>
      <sheetName val="Labour___Plant"/>
      <sheetName val="PRECAST_lightconc-II"/>
      <sheetName val="Rate_Analysis"/>
      <sheetName val="Labour_&amp;_Plant"/>
      <sheetName val="Anl"/>
      <sheetName val="Materials "/>
      <sheetName val="p&amp;m"/>
      <sheetName val="Sheet3"/>
      <sheetName val="BLR 1"/>
      <sheetName val="GEN"/>
      <sheetName val="GAS"/>
      <sheetName val="DEAE"/>
      <sheetName val="BLR2"/>
      <sheetName val="BLR3"/>
      <sheetName val="BLR4"/>
      <sheetName val="BLR5"/>
      <sheetName val="DEM"/>
      <sheetName val="SAM"/>
      <sheetName val="CHEM"/>
      <sheetName val="COP"/>
      <sheetName val="INPUT"/>
      <sheetName val=""/>
      <sheetName val="final_datas_of_Bhainsa_2004-05_"/>
      <sheetName val="4 Annex 1 Basic rate"/>
      <sheetName val="slab"/>
      <sheetName val="Intro"/>
      <sheetName val="Analysis-NH-Roads"/>
      <sheetName val="basdat"/>
      <sheetName val="01"/>
      <sheetName val="calc"/>
      <sheetName val="hyperstatic"/>
      <sheetName val="COST"/>
      <sheetName val="PROG_DATA"/>
      <sheetName val="(Do not delete)"/>
      <sheetName val=" bus bay"/>
      <sheetName val="doq-10"/>
      <sheetName val="doq 4"/>
      <sheetName val="doq-I"/>
      <sheetName val="doq 2"/>
      <sheetName val="Debit_RMC"/>
      <sheetName val="CrRajWMM"/>
      <sheetName val="Sheet4"/>
      <sheetName val="Steel-Circular"/>
      <sheetName val="Debit_Transit"/>
      <sheetName val="Machinery"/>
      <sheetName val="B2.MB_Deck"/>
      <sheetName val="Labour"/>
      <sheetName val="Material"/>
      <sheetName val="Plant &amp;  Machinery"/>
      <sheetName val="SITE DATA"/>
      <sheetName val="Bar Budget"/>
      <sheetName val="Final Qty"/>
      <sheetName val="Machine HC - 19.08 "/>
      <sheetName val="PNM Justi"/>
      <sheetName val="Bar"/>
      <sheetName val="Analysed rate"/>
      <sheetName val="Shutter"/>
      <sheetName val="BOQ Backup"/>
      <sheetName val="TCS_Schedule (2)"/>
      <sheetName val="TCS Proposed"/>
      <sheetName val="Sheet2"/>
      <sheetName val="FORM-16"/>
      <sheetName val="PROCTOR"/>
      <sheetName val="BOQ-"/>
      <sheetName val="Manpower"/>
      <sheetName val="section"/>
      <sheetName val="Basicrates"/>
      <sheetName val="Items"/>
      <sheetName val="Existing"/>
      <sheetName val="Elect."/>
      <sheetName val="sc-mar2000"/>
      <sheetName val="sc-sepVdec99"/>
      <sheetName val="Stability"/>
      <sheetName val="basic-data"/>
      <sheetName val="MAIN"/>
      <sheetName val="9.Major Bridge"/>
      <sheetName val="8. ROB"/>
      <sheetName val="10.Minor Structure"/>
      <sheetName val="7. FLYOVER"/>
      <sheetName val="ABSTRACT"/>
      <sheetName val="2. Earthwork"/>
      <sheetName val="girder"/>
      <sheetName val="Rocker"/>
      <sheetName val="aoc-1"/>
      <sheetName val="aoc-10"/>
      <sheetName val="aoc-11"/>
      <sheetName val="aoc-2"/>
      <sheetName val="aoc-3"/>
      <sheetName val="aoc-4"/>
      <sheetName val="aoc-7"/>
      <sheetName val="aoc-8"/>
      <sheetName val="aoc-9"/>
      <sheetName val="Supply_RMC"/>
      <sheetName val="Monthly Turnover (Final)"/>
      <sheetName val="Monthly Programme"/>
      <sheetName val="C &amp; G RHS"/>
      <sheetName val="Cover sheet"/>
      <sheetName val="FRL(MCW)"/>
      <sheetName val="TCS"/>
      <sheetName val="FORM7"/>
      <sheetName val="Aoc"/>
      <sheetName val="Cost of O &amp; O"/>
      <sheetName val="Quotations"/>
      <sheetName val="labour_coeff"/>
      <sheetName val="Administrative Prices"/>
      <sheetName val="Summary"/>
      <sheetName val="Ave.wtd.rates"/>
      <sheetName val="Staff Acco."/>
      <sheetName val="BHANDUP"/>
      <sheetName val="투찰"/>
      <sheetName val="Dayworks Bill"/>
      <sheetName val="Bills of Quantities"/>
      <sheetName val="4.4"/>
      <sheetName val="summery-I"/>
      <sheetName val="2.07 EMB"/>
      <sheetName val="3.01"/>
      <sheetName val="8.ii.8.(b)"/>
      <sheetName val="4.1"/>
      <sheetName val="8.1.2.(a)"/>
      <sheetName val="2.07 S.G"/>
      <sheetName val="4.2(ii)"/>
      <sheetName val="3.02"/>
      <sheetName val="Earthwork MCW"/>
      <sheetName val="leads"/>
      <sheetName val="Flanged Beams"/>
      <sheetName val="Rectangular Beam"/>
      <sheetName val="GVL§CT"/>
      <sheetName val="Data-Month"/>
      <sheetName val="Master data"/>
      <sheetName val="CS Appl Summary"/>
      <sheetName val="analysis"/>
      <sheetName val="SOR"/>
      <sheetName val="SC list"/>
      <sheetName val="Asphalt"/>
      <sheetName val="CONCRETE"/>
      <sheetName val="CTBC"/>
      <sheetName val="Chilled water"/>
      <sheetName val="Backfill and DL"/>
      <sheetName val="JCR Summary"/>
      <sheetName val="JCR Top"/>
      <sheetName val="Material Rate"/>
      <sheetName val="Fire &amp; Potable"/>
      <sheetName val="Fuel Mechanical ETC"/>
      <sheetName val="Labour Projection"/>
      <sheetName val="PQC"/>
      <sheetName val="Backfill Utilities"/>
      <sheetName val="(31)"/>
      <sheetName val="Table 4"/>
      <sheetName val="288-1"/>
      <sheetName val="ANNEXURE-A"/>
      <sheetName val="box-12"/>
      <sheetName val="Admin"/>
      <sheetName val="SECPROP"/>
      <sheetName val="CABLENOS."/>
      <sheetName val="loadcal"/>
      <sheetName val="07"/>
      <sheetName val="Bus Ways"/>
      <sheetName val="11-hsd"/>
      <sheetName val="13-septic"/>
      <sheetName val="7-ug"/>
      <sheetName val="2-utility"/>
      <sheetName val="18-misc"/>
      <sheetName val="5-pipe"/>
      <sheetName val="Sweeper Machine"/>
      <sheetName val="UK"/>
      <sheetName val="Boiler&amp;TG"/>
      <sheetName val="Schedule"/>
      <sheetName val="Name"/>
      <sheetName val="สระน้ำหลัง BO"/>
      <sheetName val="สระน้ำ(ด้านทิศใต้อาคาร B)"/>
      <sheetName val="Design"/>
      <sheetName val="ETC Plant Cost"/>
      <sheetName val="Index"/>
      <sheetName val="BOQ (2)"/>
      <sheetName val="TAKE OFF"/>
      <sheetName val="BOQ Ref"/>
      <sheetName val="TESORERIA"/>
      <sheetName val="a-4"/>
      <sheetName val="Curve Details"/>
      <sheetName val="Grand Summary"/>
      <sheetName val="CABLE"/>
      <sheetName val="number"/>
      <sheetName val="Assumptions"/>
      <sheetName val="Final FRL"/>
      <sheetName val="ecc_res"/>
      <sheetName val="77S(O)"/>
      <sheetName val="Voucher"/>
      <sheetName val="Cal"/>
      <sheetName val="Detail In Door Stad"/>
      <sheetName val="Proposed"/>
      <sheetName val="2-JTW"/>
      <sheetName val="DWTables"/>
      <sheetName val="Fill this out first..."/>
      <sheetName val="AmbPtrlCrn"/>
      <sheetName val="MaintOH"/>
      <sheetName val="Plantation"/>
      <sheetName val="TollOH"/>
      <sheetName val="PP"/>
      <sheetName val="well"/>
      <sheetName val="Annex- 6 - Delinator"/>
      <sheetName val="footing"/>
      <sheetName val="Design of Members"/>
      <sheetName val="S4"/>
      <sheetName val="70R"/>
      <sheetName val="Design SUS"/>
      <sheetName val="dlvoid"/>
      <sheetName val="Design of two-way slab"/>
      <sheetName val="S1BOQ &amp; Workplan"/>
      <sheetName val="RATE COMPILATION"/>
      <sheetName val="DATA_PILE_BG"/>
      <sheetName val="DATA_PCC"/>
      <sheetName val="DATA_PILECAP"/>
      <sheetName val="DATA_PILE_RT2"/>
      <sheetName val="DATA_PILE_RT1 "/>
      <sheetName val="DATA_PILE _SM"/>
      <sheetName val="FAMILY TEXT"/>
      <sheetName val="master"/>
      <sheetName val="Debit_Pump"/>
      <sheetName val="Details_Transit"/>
      <sheetName val="trans"/>
      <sheetName val="estimate"/>
      <sheetName val="EQUIP1000"/>
      <sheetName val="P&amp;L01-02GR"/>
      <sheetName val="Exist"/>
      <sheetName val="LEFT"/>
      <sheetName val="RIGHT"/>
      <sheetName val="Acc. for Piling"/>
      <sheetName val="SAP"/>
      <sheetName val="Financial"/>
      <sheetName val="Total"/>
      <sheetName val="Customize Your Statement"/>
      <sheetName val="Abt Foundation "/>
      <sheetName val="pier Foundation"/>
      <sheetName val="17"/>
      <sheetName val="Detail Analysis Sheet_for refer"/>
      <sheetName val="maing1"/>
      <sheetName val="Improvements"/>
      <sheetName val="Non debit-RMC"/>
      <sheetName val="RMC_Debit_Panjar_MB"/>
      <sheetName val="RMC_Debit"/>
      <sheetName val="2.2"/>
      <sheetName val="Details_RMC"/>
      <sheetName val="Evaluate"/>
      <sheetName val="RATE LINK UP"/>
      <sheetName val="102-25.01.17"/>
      <sheetName val="Segment Report working"/>
      <sheetName val="Fixed Assets &amp; Depreciation"/>
      <sheetName val="Rates Basic"/>
      <sheetName val="14"/>
      <sheetName val="val6"/>
      <sheetName val="LOCAL_RATES1"/>
      <sheetName val="DATA_SHEET1"/>
      <sheetName val="Abs_PMRL1"/>
      <sheetName val="Material_1"/>
      <sheetName val="Labour___Plant1"/>
      <sheetName val="UNP-NCW_1"/>
      <sheetName val="DETAILED__BOQ"/>
      <sheetName val="PRECAST_lightconc-II1"/>
      <sheetName val="Rate_Analysis1"/>
      <sheetName val="Labour_&amp;_Plant1"/>
      <sheetName val="SITE_DATA"/>
      <sheetName val="Bar_Budget"/>
      <sheetName val="Final_Qty"/>
      <sheetName val="Machine_HC_-_19_08_"/>
      <sheetName val="PNM_Justi"/>
      <sheetName val="Analysed_rate"/>
      <sheetName val="BOQ_Backup"/>
      <sheetName val="labour_coeff1"/>
      <sheetName val="4_Annex_1_Basic_rate"/>
      <sheetName val="(Do_not_delete)"/>
      <sheetName val="_bus_bay"/>
      <sheetName val="doq_4"/>
      <sheetName val="doq_2"/>
      <sheetName val="B2_MB_Deck"/>
      <sheetName val="BLR_1"/>
      <sheetName val="Materials_"/>
      <sheetName val="Plant_&amp;__Machinery"/>
      <sheetName val="Dayworks_Bill"/>
      <sheetName val="Bills_of_Quantities"/>
      <sheetName val="Administrative_Prices"/>
      <sheetName val="4_4"/>
      <sheetName val="2_07_EMB"/>
      <sheetName val="3_01"/>
      <sheetName val="8_ii_8_(b)"/>
      <sheetName val="4_1"/>
      <sheetName val="8_1_2_(a)"/>
      <sheetName val="2_07_S_G"/>
      <sheetName val="4_2(ii)"/>
      <sheetName val="3_02"/>
      <sheetName val="Flanged_Beams"/>
      <sheetName val="Rectangular_Beam"/>
      <sheetName val="TCS_Schedule_(2)"/>
      <sheetName val="Earthwork_MCW"/>
      <sheetName val="TCS_Proposed"/>
      <sheetName val="Ave_wtd_rates"/>
      <sheetName val="Master_data"/>
      <sheetName val="CS_Appl_Summary"/>
      <sheetName val="Staff_Acco_"/>
      <sheetName val="9_Major_Bridge"/>
      <sheetName val="8__ROB"/>
      <sheetName val="10_Minor_Structure"/>
      <sheetName val="7__FLYOVER"/>
      <sheetName val="2__Earthwork"/>
      <sheetName val="Fill_this_out_first___"/>
      <sheetName val="Table_4"/>
      <sheetName val="INPUT SHEET"/>
      <sheetName val="RA"/>
      <sheetName val="Toll Lane 1"/>
      <sheetName val="Toll Lane 2"/>
      <sheetName val="Toll Lane 3"/>
      <sheetName val="Traffic data"/>
      <sheetName val="Traffic Data1"/>
      <sheetName val="CPIPE"/>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5"/>
      <sheetName val="16"/>
      <sheetName val="12.8 I (M-40)"/>
      <sheetName val="hyperstatic-3"/>
      <sheetName val="TBAL9697 -group wise  sdpl"/>
      <sheetName val="Data-Execution"/>
      <sheetName val="INTSHEET"/>
      <sheetName val="INTSHEET3"/>
      <sheetName val="doq-9"/>
      <sheetName val="doq-8"/>
      <sheetName val="doq-1"/>
      <sheetName val="Gen Info"/>
      <sheetName val="Basis"/>
      <sheetName val="#REF"/>
      <sheetName val="BOQ Distribution"/>
      <sheetName val="02"/>
      <sheetName val="03"/>
      <sheetName val="04"/>
      <sheetName val="AoR Finishing"/>
      <sheetName val="VCH-SLC"/>
      <sheetName val="Supplier"/>
      <sheetName val="DATA-DEP.(13-17)"/>
      <sheetName val="DATA-KBPL(17-25)"/>
      <sheetName val="DATA-GCC(25-34.7)"/>
      <sheetName val="St.-Con(0-17)"/>
      <sheetName val="St.-Con.(17-34)"/>
      <sheetName val="Assmpns"/>
      <sheetName val="Cables"/>
      <sheetName val="Live"/>
      <sheetName val="secInter"/>
      <sheetName val="Prestress Loss"/>
      <sheetName val="secSpan"/>
      <sheetName val="secSup"/>
      <sheetName val="Scope Reconciliation"/>
      <sheetName val="Def_MSA_Thk"/>
      <sheetName val="CSTLengths"/>
      <sheetName val="PavThk"/>
      <sheetName val="StrInputs"/>
      <sheetName val="MAchinery(R1)"/>
      <sheetName val="COMPLEXALL"/>
      <sheetName val="DEBIT BALANCE"/>
      <sheetName val="Banks"/>
      <sheetName val="Projects"/>
      <sheetName val=" AnalysisPCC"/>
      <sheetName val="Analysis-NH-Culverts"/>
      <sheetName val="purpose&amp;input"/>
      <sheetName val="Spacing of Delineators"/>
      <sheetName val="HP(9.200)"/>
      <sheetName val="LOCAL_RATES2"/>
      <sheetName val="DATA_SHEET2"/>
      <sheetName val="Abs_PMRL2"/>
      <sheetName val="Material_2"/>
      <sheetName val="Labour___Plant2"/>
      <sheetName val="UNP-NCW_2"/>
      <sheetName val="PRECAST_lightconc-II2"/>
      <sheetName val="Rate_Analysis2"/>
      <sheetName val="Labour_&amp;_Plant2"/>
      <sheetName val="DETAILED__BOQ1"/>
      <sheetName val="SITE_DATA1"/>
      <sheetName val="Bar_Budget1"/>
      <sheetName val="Final_Qty1"/>
      <sheetName val="Machine_HC_-_19_08_1"/>
      <sheetName val="PNM_Justi1"/>
      <sheetName val="Analysed_rate1"/>
      <sheetName val="BOQ_Backup1"/>
      <sheetName val="Materials_1"/>
      <sheetName val="4_Annex_1_Basic_rate1"/>
      <sheetName val="(Do_not_delete)1"/>
      <sheetName val="_bus_bay1"/>
      <sheetName val="doq_41"/>
      <sheetName val="doq_21"/>
      <sheetName val="BLR_11"/>
      <sheetName val="B2_MB_Deck1"/>
      <sheetName val="Plant_&amp;__Machinery1"/>
      <sheetName val="9_Major_Bridge1"/>
      <sheetName val="8__ROB1"/>
      <sheetName val="10_Minor_Structure1"/>
      <sheetName val="7__FLYOVER1"/>
      <sheetName val="2__Earthwork1"/>
      <sheetName val="Administrative_Prices1"/>
      <sheetName val="Dayworks_Bill1"/>
      <sheetName val="Bills_of_Quantities1"/>
      <sheetName val="4_41"/>
      <sheetName val="2_07_EMB1"/>
      <sheetName val="3_011"/>
      <sheetName val="8_ii_8_(b)1"/>
      <sheetName val="4_11"/>
      <sheetName val="8_1_2_(a)1"/>
      <sheetName val="2_07_S_G1"/>
      <sheetName val="4_2(ii)1"/>
      <sheetName val="3_021"/>
      <sheetName val="Flanged_Beams1"/>
      <sheetName val="Rectangular_Beam1"/>
      <sheetName val="API"/>
      <sheetName val="EU"/>
      <sheetName val="Latam"/>
      <sheetName val="NCE"/>
      <sheetName val="ROW"/>
      <sheetName val="Inputs"/>
      <sheetName val="COST-MTRS"/>
      <sheetName val="Link"/>
      <sheetName val="Additions9900"/>
      <sheetName val="TCS_South_Bound"/>
      <sheetName val="SEC PRO"/>
      <sheetName val="TCS_Schedule"/>
      <sheetName val="labour_coeff2"/>
      <sheetName val="Ave_wtd_rates1"/>
      <sheetName val="Master_data1"/>
      <sheetName val="CS_Appl_Summary1"/>
      <sheetName val="SC_list1"/>
      <sheetName val="Chilled_water1"/>
      <sheetName val="Backfill_and_DL1"/>
      <sheetName val="JCR_Summary1"/>
      <sheetName val="JCR_Top1"/>
      <sheetName val="Material_Rate1"/>
      <sheetName val="Fire_&amp;_Potable1"/>
      <sheetName val="Fuel_Mechanical_ETC1"/>
      <sheetName val="Labour_Projection1"/>
      <sheetName val="Backfill_Utilities1"/>
      <sheetName val="ETC_Plant_Cost1"/>
      <sheetName val="Staff_Acco_1"/>
      <sheetName val="Fill_this_out_first___1"/>
      <sheetName val="CABLENOS_"/>
      <sheetName val="Bus_Ways"/>
      <sheetName val="Monthly_Turnover_(Final)"/>
      <sheetName val="Monthly_Programme"/>
      <sheetName val="Sweeper_Machine"/>
      <sheetName val="Annex-_6_-_Delinator"/>
      <sheetName val="BOQ_Ref"/>
      <sheetName val="Design_of_Members"/>
      <sheetName val="SC_list"/>
      <sheetName val="Chilled_water"/>
      <sheetName val="Backfill_and_DL"/>
      <sheetName val="JCR_Summary"/>
      <sheetName val="JCR_Top"/>
      <sheetName val="Material_Rate"/>
      <sheetName val="Fire_&amp;_Potable"/>
      <sheetName val="Fuel_Mechanical_ETC"/>
      <sheetName val="Labour_Projection"/>
      <sheetName val="Backfill_Utilities"/>
      <sheetName val="ETC_Plant_Cost"/>
      <sheetName val="LabourRates"/>
      <sheetName val="ncp"/>
      <sheetName val="maingirder"/>
      <sheetName val="월별"/>
      <sheetName val="BOQ_(2)"/>
      <sheetName val="TAKE_OFF"/>
      <sheetName val="สระน้ำหลัง_BO"/>
      <sheetName val="สระน้ำ(ด้านทิศใต้อาคาร_B)"/>
      <sheetName val="Segment_Report_working"/>
      <sheetName val="Fixed_Assets_&amp;_Depreciation"/>
      <sheetName val="Table_41"/>
      <sheetName val="TCS_Schedule_(2)1"/>
      <sheetName val="Earthwork_MCW1"/>
      <sheetName val="TCS_Proposed1"/>
      <sheetName val="FAMILY_TEXT"/>
      <sheetName val="Rates_Basic"/>
      <sheetName val="S1BOQ_&amp;_Workplan"/>
      <sheetName val="Elect_"/>
      <sheetName val="Curve_Details"/>
      <sheetName val="C_&amp;_G_RHS"/>
      <sheetName val="Grand_Summary"/>
      <sheetName val="Final_FRL"/>
      <sheetName val="Detail_In_Door_Stad"/>
      <sheetName val="Acc__for_Piling"/>
      <sheetName val="RATE_COMPILATION"/>
      <sheetName val="DATA_PILE_RT1_"/>
      <sheetName val="DATA_PILE__SM"/>
      <sheetName val="AoR_Finishing"/>
      <sheetName val="BOQ_Distribution"/>
      <sheetName val="Design_of_two-way_slab"/>
      <sheetName val="Customize_Your_Statement"/>
      <sheetName val="Abt_Foundation_"/>
      <sheetName val="pier_Foundation"/>
      <sheetName val="Detail_Analysis_Sheet_for_refer"/>
      <sheetName val="Non_debit-RMC"/>
      <sheetName val="2_2"/>
      <sheetName val="RATE_LINK_UP"/>
      <sheetName val="102-25_01_17"/>
      <sheetName val="Design_SUS"/>
      <sheetName val="EZ"/>
      <sheetName val="Jobwise"/>
      <sheetName val="HIDE"/>
      <sheetName val="Budget vs Projection (CCL)"/>
      <sheetName val="IO List"/>
      <sheetName val="inWords"/>
      <sheetName val="Translatin II"/>
      <sheetName val="Translation"/>
      <sheetName val="code"/>
      <sheetName val="FOO2 FOOTING"/>
      <sheetName val="0"/>
      <sheetName val="CUM-Mar07"/>
      <sheetName val="CRM"/>
      <sheetName val="A3"/>
      <sheetName val="BUD 07-08"/>
      <sheetName val="XL"/>
      <sheetName val="SEC_PRO"/>
      <sheetName val="CABLENOS_1"/>
      <sheetName val="Bus_Ways1"/>
      <sheetName val="Monthly_Turnover_(Final)1"/>
      <sheetName val="Monthly_Programme1"/>
      <sheetName val="Sweeper_Machine1"/>
      <sheetName val="Annex-_6_-_Delinator1"/>
      <sheetName val="Design_of_Members1"/>
      <sheetName val="BOQ_Ref1"/>
      <sheetName val="SEC_PRO1"/>
      <sheetName val="BOQ_(2)1"/>
      <sheetName val="(a)(F)Wide 2L to 4L(c)"/>
      <sheetName val="(a)(R)Wide 2L to 4L(c)"/>
      <sheetName val="(b)(f)Wide 2L to 4L(E)"/>
      <sheetName val="(b)(R)Wide 2L to 4L(E)"/>
      <sheetName val="Bhub Bypass(F)"/>
      <sheetName val="Bhub Bypass(R)"/>
      <sheetName val="(e)F)New"/>
      <sheetName val="BOQ-Part1"/>
      <sheetName val=" Type III"/>
      <sheetName val="Y-WORK"/>
      <sheetName val="Format - 4"/>
      <sheetName val="LOCAL_RATES3"/>
      <sheetName val="DATA_SHEET3"/>
      <sheetName val="Abs_PMRL3"/>
      <sheetName val="Material_3"/>
      <sheetName val="Labour___Plant3"/>
      <sheetName val="UNP-NCW_3"/>
      <sheetName val="Materials_2"/>
      <sheetName val="PRECAST_lightconc-II3"/>
      <sheetName val="Rate_Analysis3"/>
      <sheetName val="labour_coeff3"/>
      <sheetName val="DETAILED__BOQ2"/>
      <sheetName val="Labour_&amp;_Plant3"/>
      <sheetName val="Administrative_Prices2"/>
      <sheetName val="Master_data2"/>
      <sheetName val="Ave_wtd_rates2"/>
      <sheetName val="BLR_12"/>
      <sheetName val="Flanged_Beams2"/>
      <sheetName val="Rectangular_Beam2"/>
      <sheetName val="(Do_not_delete)2"/>
      <sheetName val="B2_MB_Deck2"/>
      <sheetName val="SITE_DATA2"/>
      <sheetName val="Bar_Budget2"/>
      <sheetName val="Final_Qty2"/>
      <sheetName val="Machine_HC_-_19_08_2"/>
      <sheetName val="PNM_Justi2"/>
      <sheetName val="Analysed_rate2"/>
      <sheetName val="BOQ_Backup2"/>
      <sheetName val="4_Annex_1_Basic_rate2"/>
      <sheetName val="4_42"/>
      <sheetName val="2_07_EMB2"/>
      <sheetName val="3_012"/>
      <sheetName val="8_ii_8_(b)2"/>
      <sheetName val="4_12"/>
      <sheetName val="8_1_2_(a)2"/>
      <sheetName val="2_07_S_G2"/>
      <sheetName val="4_2(ii)2"/>
      <sheetName val="3_022"/>
      <sheetName val="CS_Appl_Summary2"/>
      <sheetName val="Dayworks_Bill2"/>
      <sheetName val="Bills_of_Quantities2"/>
      <sheetName val="SC_list2"/>
      <sheetName val="Chilled_water2"/>
      <sheetName val="Backfill_and_DL2"/>
      <sheetName val="JCR_Summary2"/>
      <sheetName val="JCR_Top2"/>
      <sheetName val="Material_Rate2"/>
      <sheetName val="Fire_&amp;_Potable2"/>
      <sheetName val="Fuel_Mechanical_ETC2"/>
      <sheetName val="Labour_Projection2"/>
      <sheetName val="Backfill_Utilities2"/>
      <sheetName val="ETC_Plant_Cost2"/>
      <sheetName val="_bus_bay2"/>
      <sheetName val="doq_42"/>
      <sheetName val="doq_22"/>
      <sheetName val="Plant_&amp;__Machinery2"/>
      <sheetName val="Staff_Acco_2"/>
      <sheetName val="9_Major_Bridge2"/>
      <sheetName val="8__ROB2"/>
      <sheetName val="10_Minor_Structure2"/>
      <sheetName val="7__FLYOVER2"/>
      <sheetName val="2__Earthwork2"/>
      <sheetName val="Fill_this_out_first___2"/>
      <sheetName val="Table_42"/>
      <sheetName val="CABLENOS_2"/>
      <sheetName val="Bus_Ways2"/>
      <sheetName val="Monthly_Turnover_(Final)2"/>
      <sheetName val="Monthly_Programme2"/>
      <sheetName val="Sweeper_Machine2"/>
      <sheetName val="Annex-_6_-_Delinator2"/>
      <sheetName val="TCS_Schedule_(2)2"/>
      <sheetName val="Earthwork_MCW2"/>
      <sheetName val="TCS_Proposed2"/>
      <sheetName val="Design_of_Members2"/>
      <sheetName val="BOQ_Ref2"/>
      <sheetName val="SEC_PRO2"/>
      <sheetName val="BOQ_(2)2"/>
      <sheetName val="S1BOQ_&amp;_Workplan1"/>
      <sheetName val="TAKE_OFF1"/>
      <sheetName val="Design_SUS1"/>
      <sheetName val="Segment_Report_working1"/>
      <sheetName val="Fixed_Assets_&amp;_Depreciation1"/>
      <sheetName val="สระน้ำหลัง_BO1"/>
      <sheetName val="สระน้ำ(ด้านทิศใต้อาคาร_B)1"/>
      <sheetName val="Slope area"/>
      <sheetName val=" Type I"/>
      <sheetName val="Basicdata-f"/>
      <sheetName val="Measurment"/>
      <sheetName val="Section_by_layers_old"/>
      <sheetName val="Secured adv"/>
      <sheetName val="abstract of cost "/>
      <sheetName val="3cd Annexure"/>
      <sheetName val="LOCAL_RATES4"/>
      <sheetName val="DATA_SHEET4"/>
      <sheetName val="Abs_PMRL4"/>
      <sheetName val="Material_4"/>
      <sheetName val="Labour___Plant4"/>
      <sheetName val="UNP-NCW_4"/>
      <sheetName val="PRECAST_lightconc-II4"/>
      <sheetName val="Rate_Analysis4"/>
      <sheetName val="labour_coeff4"/>
      <sheetName val="Materials_3"/>
      <sheetName val="DETAILED__BOQ3"/>
      <sheetName val="Labour_&amp;_Plant4"/>
      <sheetName val="Administrative_Prices3"/>
      <sheetName val="Ave_wtd_rates3"/>
      <sheetName val="BLR_13"/>
      <sheetName val="B2_MB_Deck3"/>
      <sheetName val="Flanged_Beams3"/>
      <sheetName val="Rectangular_Beam3"/>
      <sheetName val="Master_data3"/>
      <sheetName val="SITE_DATA3"/>
      <sheetName val="Bar_Budget3"/>
      <sheetName val="Final_Qty3"/>
      <sheetName val="Machine_HC_-_19_08_3"/>
      <sheetName val="PNM_Justi3"/>
      <sheetName val="Analysed_rate3"/>
      <sheetName val="BOQ_Backup3"/>
      <sheetName val="4_Annex_1_Basic_rate3"/>
      <sheetName val="4_43"/>
      <sheetName val="2_07_EMB3"/>
      <sheetName val="3_013"/>
      <sheetName val="8_ii_8_(b)3"/>
      <sheetName val="4_13"/>
      <sheetName val="8_1_2_(a)3"/>
      <sheetName val="2_07_S_G3"/>
      <sheetName val="4_2(ii)3"/>
      <sheetName val="3_023"/>
      <sheetName val="CS_Appl_Summary3"/>
      <sheetName val="Dayworks_Bill3"/>
      <sheetName val="Bills_of_Quantities3"/>
      <sheetName val="(Do_not_delete)3"/>
      <sheetName val="SC_list3"/>
      <sheetName val="Chilled_water3"/>
      <sheetName val="Backfill_and_DL3"/>
      <sheetName val="JCR_Summary3"/>
      <sheetName val="JCR_Top3"/>
      <sheetName val="Material_Rate3"/>
      <sheetName val="Fire_&amp;_Potable3"/>
      <sheetName val="Fuel_Mechanical_ETC3"/>
      <sheetName val="Labour_Projection3"/>
      <sheetName val="Backfill_Utilities3"/>
      <sheetName val="_bus_bay3"/>
      <sheetName val="doq_43"/>
      <sheetName val="doq_23"/>
      <sheetName val="Plant_&amp;__Machinery3"/>
      <sheetName val="Staff_Acco_3"/>
      <sheetName val="9_Major_Bridge3"/>
      <sheetName val="8__ROB3"/>
      <sheetName val="10_Minor_Structure3"/>
      <sheetName val="7__FLYOVER3"/>
      <sheetName val="2__Earthwork3"/>
      <sheetName val="Fill_this_out_first___3"/>
      <sheetName val="ETC_Plant_Cost3"/>
      <sheetName val="LOCAL_RATES5"/>
      <sheetName val="DATA_SHEET5"/>
      <sheetName val="Abs_PMRL5"/>
      <sheetName val="Material_5"/>
      <sheetName val="Labour___Plant5"/>
      <sheetName val="UNP-NCW_5"/>
      <sheetName val="PRECAST_lightconc-II5"/>
      <sheetName val="Rate_Analysis5"/>
      <sheetName val="labour_coeff5"/>
      <sheetName val="Materials_4"/>
      <sheetName val="DETAILED__BOQ4"/>
      <sheetName val="Labour_&amp;_Plant5"/>
      <sheetName val="Administrative_Prices4"/>
      <sheetName val="Ave_wtd_rates4"/>
      <sheetName val="BLR_14"/>
      <sheetName val="B2_MB_Deck4"/>
      <sheetName val="Flanged_Beams4"/>
      <sheetName val="Rectangular_Beam4"/>
      <sheetName val="Master_data4"/>
      <sheetName val="SITE_DATA4"/>
      <sheetName val="Bar_Budget4"/>
      <sheetName val="Final_Qty4"/>
      <sheetName val="Machine_HC_-_19_08_4"/>
      <sheetName val="PNM_Justi4"/>
      <sheetName val="Analysed_rate4"/>
      <sheetName val="BOQ_Backup4"/>
      <sheetName val="4_Annex_1_Basic_rate4"/>
      <sheetName val="4_44"/>
      <sheetName val="2_07_EMB4"/>
      <sheetName val="3_014"/>
      <sheetName val="8_ii_8_(b)4"/>
      <sheetName val="4_14"/>
      <sheetName val="8_1_2_(a)4"/>
      <sheetName val="2_07_S_G4"/>
      <sheetName val="4_2(ii)4"/>
      <sheetName val="3_024"/>
      <sheetName val="CS_Appl_Summary4"/>
      <sheetName val="Dayworks_Bill4"/>
      <sheetName val="Bills_of_Quantities4"/>
      <sheetName val="(Do_not_delete)4"/>
      <sheetName val="SC_list4"/>
      <sheetName val="Chilled_water4"/>
      <sheetName val="Backfill_and_DL4"/>
      <sheetName val="JCR_Summary4"/>
      <sheetName val="JCR_Top4"/>
      <sheetName val="Material_Rate4"/>
      <sheetName val="Fire_&amp;_Potable4"/>
      <sheetName val="Fuel_Mechanical_ETC4"/>
      <sheetName val="Labour_Projection4"/>
      <sheetName val="Backfill_Utilities4"/>
      <sheetName val="_bus_bay4"/>
      <sheetName val="doq_44"/>
      <sheetName val="doq_24"/>
      <sheetName val="Plant_&amp;__Machinery4"/>
      <sheetName val="Staff_Acco_4"/>
      <sheetName val="9_Major_Bridge4"/>
      <sheetName val="8__ROB4"/>
      <sheetName val="10_Minor_Structure4"/>
      <sheetName val="7__FLYOVER4"/>
      <sheetName val="2__Earthwork4"/>
      <sheetName val="Fill_this_out_first___4"/>
      <sheetName val="ETC_Plant_Cost4"/>
      <sheetName val="Table_43"/>
      <sheetName val="CABLENOS_3"/>
      <sheetName val="Bus_Ways3"/>
      <sheetName val="Monthly_Turnover_(Final)3"/>
      <sheetName val="Monthly_Programme3"/>
      <sheetName val="Sweeper_Machine3"/>
      <sheetName val="Annex-_6_-_Delinator3"/>
      <sheetName val="BOQ_Ref3"/>
      <sheetName val="Design_of_Members3"/>
      <sheetName val="LOCAL_RATES6"/>
      <sheetName val="DATA_SHEET6"/>
      <sheetName val="Abs_PMRL6"/>
      <sheetName val="Material_6"/>
      <sheetName val="Labour___Plant6"/>
      <sheetName val="UNP-NCW_6"/>
      <sheetName val="PRECAST_lightconc-II6"/>
      <sheetName val="Rate_Analysis6"/>
      <sheetName val="labour_coeff6"/>
      <sheetName val="Materials_5"/>
      <sheetName val="DETAILED__BOQ5"/>
      <sheetName val="Labour_&amp;_Plant6"/>
      <sheetName val="Administrative_Prices5"/>
      <sheetName val="Ave_wtd_rates5"/>
      <sheetName val="BLR_15"/>
      <sheetName val="B2_MB_Deck5"/>
      <sheetName val="Flanged_Beams5"/>
      <sheetName val="Rectangular_Beam5"/>
      <sheetName val="Master_data5"/>
      <sheetName val="SITE_DATA5"/>
      <sheetName val="Bar_Budget5"/>
      <sheetName val="Final_Qty5"/>
      <sheetName val="Machine_HC_-_19_08_5"/>
      <sheetName val="PNM_Justi5"/>
      <sheetName val="Analysed_rate5"/>
      <sheetName val="BOQ_Backup5"/>
      <sheetName val="4_Annex_1_Basic_rate5"/>
      <sheetName val="4_45"/>
      <sheetName val="2_07_EMB5"/>
      <sheetName val="3_015"/>
      <sheetName val="8_ii_8_(b)5"/>
      <sheetName val="4_15"/>
      <sheetName val="8_1_2_(a)5"/>
      <sheetName val="2_07_S_G5"/>
      <sheetName val="4_2(ii)5"/>
      <sheetName val="3_025"/>
      <sheetName val="CS_Appl_Summary5"/>
      <sheetName val="Dayworks_Bill5"/>
      <sheetName val="Bills_of_Quantities5"/>
      <sheetName val="(Do_not_delete)5"/>
      <sheetName val="SC_list5"/>
      <sheetName val="Chilled_water5"/>
      <sheetName val="Backfill_and_DL5"/>
      <sheetName val="JCR_Summary5"/>
      <sheetName val="JCR_Top5"/>
      <sheetName val="Material_Rate5"/>
      <sheetName val="Fire_&amp;_Potable5"/>
      <sheetName val="Fuel_Mechanical_ETC5"/>
      <sheetName val="Labour_Projection5"/>
      <sheetName val="Backfill_Utilities5"/>
      <sheetName val="_bus_bay5"/>
      <sheetName val="doq_45"/>
      <sheetName val="doq_25"/>
      <sheetName val="Plant_&amp;__Machinery5"/>
      <sheetName val="Staff_Acco_5"/>
      <sheetName val="9_Major_Bridge5"/>
      <sheetName val="8__ROB5"/>
      <sheetName val="10_Minor_Structure5"/>
      <sheetName val="7__FLYOVER5"/>
      <sheetName val="2__Earthwork5"/>
      <sheetName val="Fill_this_out_first___5"/>
      <sheetName val="ETC_Plant_Cost5"/>
      <sheetName val="Table_44"/>
      <sheetName val="CABLENOS_4"/>
      <sheetName val="Bus_Ways4"/>
      <sheetName val="Monthly_Turnover_(Final)4"/>
      <sheetName val="Monthly_Programme4"/>
      <sheetName val="Sweeper_Machine4"/>
      <sheetName val="Annex-_6_-_Delinator4"/>
      <sheetName val="BOQ_Ref4"/>
      <sheetName val="Design_of_Members4"/>
      <sheetName val="TCS_Schedule_(2)3"/>
      <sheetName val="Earthwork_MCW3"/>
      <sheetName val="TCS_Proposed3"/>
      <sheetName val="LOCAL_RATES7"/>
      <sheetName val="DATA_SHEET7"/>
      <sheetName val="Abs_PMRL7"/>
      <sheetName val="Material_7"/>
      <sheetName val="Labour___Plant7"/>
      <sheetName val="UNP-NCW_7"/>
      <sheetName val="PRECAST_lightconc-II7"/>
      <sheetName val="Rate_Analysis7"/>
      <sheetName val="labour_coeff7"/>
      <sheetName val="Materials_6"/>
      <sheetName val="DETAILED__BOQ6"/>
      <sheetName val="Labour_&amp;_Plant7"/>
      <sheetName val="Administrative_Prices6"/>
      <sheetName val="Ave_wtd_rates6"/>
      <sheetName val="BLR_16"/>
      <sheetName val="B2_MB_Deck6"/>
      <sheetName val="Flanged_Beams6"/>
      <sheetName val="Rectangular_Beam6"/>
      <sheetName val="Master_data6"/>
      <sheetName val="SITE_DATA6"/>
      <sheetName val="Bar_Budget6"/>
      <sheetName val="Final_Qty6"/>
      <sheetName val="Machine_HC_-_19_08_6"/>
      <sheetName val="PNM_Justi6"/>
      <sheetName val="Analysed_rate6"/>
      <sheetName val="BOQ_Backup6"/>
      <sheetName val="4_Annex_1_Basic_rate6"/>
      <sheetName val="4_46"/>
      <sheetName val="2_07_EMB6"/>
      <sheetName val="3_016"/>
      <sheetName val="8_ii_8_(b)6"/>
      <sheetName val="4_16"/>
      <sheetName val="8_1_2_(a)6"/>
      <sheetName val="2_07_S_G6"/>
      <sheetName val="4_2(ii)6"/>
      <sheetName val="3_026"/>
      <sheetName val="CS_Appl_Summary6"/>
      <sheetName val="Dayworks_Bill6"/>
      <sheetName val="Bills_of_Quantities6"/>
      <sheetName val="(Do_not_delete)6"/>
      <sheetName val="SC_list6"/>
      <sheetName val="Chilled_water6"/>
      <sheetName val="Backfill_and_DL6"/>
      <sheetName val="JCR_Summary6"/>
      <sheetName val="JCR_Top6"/>
      <sheetName val="Material_Rate6"/>
      <sheetName val="Fire_&amp;_Potable6"/>
      <sheetName val="Fuel_Mechanical_ETC6"/>
      <sheetName val="Labour_Projection6"/>
      <sheetName val="Backfill_Utilities6"/>
      <sheetName val="_bus_bay6"/>
      <sheetName val="doq_46"/>
      <sheetName val="doq_26"/>
      <sheetName val="Plant_&amp;__Machinery6"/>
      <sheetName val="Staff_Acco_6"/>
      <sheetName val="9_Major_Bridge6"/>
      <sheetName val="8__ROB6"/>
      <sheetName val="10_Minor_Structure6"/>
      <sheetName val="7__FLYOVER6"/>
      <sheetName val="2__Earthwork6"/>
      <sheetName val="Fill_this_out_first___6"/>
      <sheetName val="ETC_Plant_Cost6"/>
      <sheetName val="Table_45"/>
      <sheetName val="CABLENOS_5"/>
      <sheetName val="Bus_Ways5"/>
      <sheetName val="Monthly_Turnover_(Final)5"/>
      <sheetName val="Monthly_Programme5"/>
      <sheetName val="Sweeper_Machine5"/>
      <sheetName val="Annex-_6_-_Delinator5"/>
      <sheetName val="BOQ_Ref5"/>
      <sheetName val="Design_of_Members5"/>
      <sheetName val="TCS_Schedule_(2)4"/>
      <sheetName val="Earthwork_MCW4"/>
      <sheetName val="TCS_Proposed4"/>
      <sheetName val="SEC_PRO3"/>
      <sheetName val="BOQ_(2)3"/>
      <sheetName val="S1BOQ_&amp;_Workplan2"/>
      <sheetName val="TAKE_OFF2"/>
      <sheetName val="Design_SUS2"/>
      <sheetName val="Segment_Report_working2"/>
      <sheetName val="Fixed_Assets_&amp;_Depreciation2"/>
      <sheetName val="สระน้ำหลัง_BO2"/>
      <sheetName val="สระน้ำ(ด้านทิศใต้อาคาร_B)2"/>
      <sheetName val="BUD_07-08"/>
      <sheetName val="Budget_vs_Projection_(CCL)"/>
      <sheetName val="IO_List"/>
      <sheetName val="LOCAL_RATES8"/>
      <sheetName val="DATA_SHEET8"/>
      <sheetName val="Abs_PMRL8"/>
      <sheetName val="Material_8"/>
      <sheetName val="Labour___Plant8"/>
      <sheetName val="UNP-NCW_8"/>
      <sheetName val="PRECAST_lightconc-II8"/>
      <sheetName val="Rate_Analysis8"/>
      <sheetName val="labour_coeff8"/>
      <sheetName val="Materials_7"/>
      <sheetName val="DETAILED__BOQ7"/>
      <sheetName val="Labour_&amp;_Plant8"/>
      <sheetName val="Administrative_Prices7"/>
      <sheetName val="Ave_wtd_rates7"/>
      <sheetName val="BLR_17"/>
      <sheetName val="B2_MB_Deck7"/>
      <sheetName val="Flanged_Beams7"/>
      <sheetName val="Rectangular_Beam7"/>
      <sheetName val="Master_data7"/>
      <sheetName val="SITE_DATA7"/>
      <sheetName val="Bar_Budget7"/>
      <sheetName val="Final_Qty7"/>
      <sheetName val="Machine_HC_-_19_08_7"/>
      <sheetName val="PNM_Justi7"/>
      <sheetName val="Analysed_rate7"/>
      <sheetName val="BOQ_Backup7"/>
      <sheetName val="4_Annex_1_Basic_rate7"/>
      <sheetName val="4_47"/>
      <sheetName val="2_07_EMB7"/>
      <sheetName val="3_017"/>
      <sheetName val="8_ii_8_(b)7"/>
      <sheetName val="4_17"/>
      <sheetName val="8_1_2_(a)7"/>
      <sheetName val="2_07_S_G7"/>
      <sheetName val="4_2(ii)7"/>
      <sheetName val="3_027"/>
      <sheetName val="CS_Appl_Summary7"/>
      <sheetName val="Dayworks_Bill7"/>
      <sheetName val="Bills_of_Quantities7"/>
      <sheetName val="(Do_not_delete)7"/>
      <sheetName val="SC_list7"/>
      <sheetName val="Chilled_water7"/>
      <sheetName val="Backfill_and_DL7"/>
      <sheetName val="JCR_Summary7"/>
      <sheetName val="JCR_Top7"/>
      <sheetName val="Material_Rate7"/>
      <sheetName val="Fire_&amp;_Potable7"/>
      <sheetName val="Fuel_Mechanical_ETC7"/>
      <sheetName val="Labour_Projection7"/>
      <sheetName val="Backfill_Utilities7"/>
      <sheetName val="_bus_bay7"/>
      <sheetName val="doq_47"/>
      <sheetName val="doq_27"/>
      <sheetName val="Plant_&amp;__Machinery7"/>
      <sheetName val="Staff_Acco_7"/>
      <sheetName val="9_Major_Bridge7"/>
      <sheetName val="8__ROB7"/>
      <sheetName val="10_Minor_Structure7"/>
      <sheetName val="7__FLYOVER7"/>
      <sheetName val="2__Earthwork7"/>
      <sheetName val="Fill_this_out_first___7"/>
      <sheetName val="ETC_Plant_Cost7"/>
      <sheetName val="Table_46"/>
      <sheetName val="CABLENOS_6"/>
      <sheetName val="Bus_Ways6"/>
      <sheetName val="Monthly_Turnover_(Final)6"/>
      <sheetName val="Monthly_Programme6"/>
      <sheetName val="Sweeper_Machine6"/>
      <sheetName val="Annex-_6_-_Delinator6"/>
      <sheetName val="BOQ_Ref6"/>
      <sheetName val="Design_of_Members6"/>
      <sheetName val="TCS_Schedule_(2)5"/>
      <sheetName val="Earthwork_MCW5"/>
      <sheetName val="TCS_Proposed5"/>
      <sheetName val="SEC_PRO4"/>
      <sheetName val="BOQ_(2)4"/>
      <sheetName val="S1BOQ_&amp;_Workplan3"/>
      <sheetName val="TAKE_OFF3"/>
      <sheetName val="Design_SUS3"/>
      <sheetName val="Segment_Report_working3"/>
      <sheetName val="Fixed_Assets_&amp;_Depreciation3"/>
      <sheetName val="สระน้ำหลัง_BO3"/>
      <sheetName val="สระน้ำ(ด้านทิศใต้อาคาร_B)3"/>
      <sheetName val="BUD_07-081"/>
      <sheetName val="Budget_vs_Projection_(CCL)1"/>
      <sheetName val="IO_List1"/>
      <sheetName val="FAMILY_TEXT1"/>
      <sheetName val="LOCAL_RATES9"/>
      <sheetName val="DATA_SHEET9"/>
      <sheetName val="Abs_PMRL9"/>
      <sheetName val="Material_9"/>
      <sheetName val="Labour___Plant9"/>
      <sheetName val="UNP-NCW_9"/>
      <sheetName val="PRECAST_lightconc-II9"/>
      <sheetName val="Rate_Analysis9"/>
      <sheetName val="labour_coeff9"/>
      <sheetName val="Materials_8"/>
      <sheetName val="DETAILED__BOQ8"/>
      <sheetName val="Labour_&amp;_Plant9"/>
      <sheetName val="Administrative_Prices8"/>
      <sheetName val="Ave_wtd_rates8"/>
      <sheetName val="BLR_18"/>
      <sheetName val="B2_MB_Deck8"/>
      <sheetName val="Flanged_Beams8"/>
      <sheetName val="Rectangular_Beam8"/>
      <sheetName val="Master_data8"/>
      <sheetName val="SITE_DATA8"/>
      <sheetName val="Bar_Budget8"/>
      <sheetName val="Final_Qty8"/>
      <sheetName val="Machine_HC_-_19_08_8"/>
      <sheetName val="PNM_Justi8"/>
      <sheetName val="Analysed_rate8"/>
      <sheetName val="BOQ_Backup8"/>
      <sheetName val="4_Annex_1_Basic_rate8"/>
      <sheetName val="4_48"/>
      <sheetName val="2_07_EMB8"/>
      <sheetName val="3_018"/>
      <sheetName val="8_ii_8_(b)8"/>
      <sheetName val="4_18"/>
      <sheetName val="8_1_2_(a)8"/>
      <sheetName val="2_07_S_G8"/>
      <sheetName val="4_2(ii)8"/>
      <sheetName val="3_028"/>
      <sheetName val="CS_Appl_Summary8"/>
      <sheetName val="Dayworks_Bill8"/>
      <sheetName val="Bills_of_Quantities8"/>
      <sheetName val="(Do_not_delete)8"/>
      <sheetName val="SC_list8"/>
      <sheetName val="Chilled_water8"/>
      <sheetName val="Backfill_and_DL8"/>
      <sheetName val="JCR_Summary8"/>
      <sheetName val="JCR_Top8"/>
      <sheetName val="Material_Rate8"/>
      <sheetName val="Fire_&amp;_Potable8"/>
      <sheetName val="Fuel_Mechanical_ETC8"/>
      <sheetName val="Labour_Projection8"/>
      <sheetName val="Backfill_Utilities8"/>
      <sheetName val="_bus_bay8"/>
      <sheetName val="doq_48"/>
      <sheetName val="doq_28"/>
      <sheetName val="Plant_&amp;__Machinery8"/>
      <sheetName val="Staff_Acco_8"/>
      <sheetName val="9_Major_Bridge8"/>
      <sheetName val="8__ROB8"/>
      <sheetName val="10_Minor_Structure8"/>
      <sheetName val="7__FLYOVER8"/>
      <sheetName val="2__Earthwork8"/>
      <sheetName val="Fill_this_out_first___8"/>
      <sheetName val="ETC_Plant_Cost8"/>
      <sheetName val="Table_47"/>
      <sheetName val="CABLENOS_7"/>
      <sheetName val="Bus_Ways7"/>
      <sheetName val="Monthly_Turnover_(Final)7"/>
      <sheetName val="Monthly_Programme7"/>
      <sheetName val="Sweeper_Machine7"/>
      <sheetName val="Annex-_6_-_Delinator7"/>
      <sheetName val="BOQ_Ref7"/>
      <sheetName val="Design_of_Members7"/>
      <sheetName val="TCS_Schedule_(2)6"/>
      <sheetName val="Earthwork_MCW6"/>
      <sheetName val="TCS_Proposed6"/>
      <sheetName val="SEC_PRO5"/>
      <sheetName val="BOQ_(2)5"/>
      <sheetName val="S1BOQ_&amp;_Workplan4"/>
      <sheetName val="TAKE_OFF4"/>
      <sheetName val="Design_SUS4"/>
      <sheetName val="Segment_Report_working4"/>
      <sheetName val="Fixed_Assets_&amp;_Depreciation4"/>
      <sheetName val="สระน้ำหลัง_BO4"/>
      <sheetName val="สระน้ำ(ด้านทิศใต้อาคาร_B)4"/>
      <sheetName val="BUD_07-082"/>
      <sheetName val="Budget_vs_Projection_(CCL)2"/>
      <sheetName val="IO_List2"/>
      <sheetName val="FAMILY_TEXT2"/>
      <sheetName val="Factors"/>
      <sheetName val="BOQ-Highways"/>
      <sheetName val="C-12"/>
      <sheetName val="MATERIALS"/>
      <sheetName val="Est(PM)"/>
      <sheetName val="Report"/>
      <sheetName val="Labour rates"/>
      <sheetName val="Ch.-5 Culverts"/>
      <sheetName val="CASH CONTRACTS"/>
      <sheetName val="Scope_Reconciliation"/>
      <sheetName val="สระน้ำหลัง_BO5"/>
      <sheetName val="สระน้ำ(ด้านทิศใต้อาคาร_B)5"/>
      <sheetName val="Segment_Report_working5"/>
      <sheetName val="Fixed_Assets_&amp;_Depreciation5"/>
      <sheetName val="Elect_2"/>
      <sheetName val="Rates_Basic2"/>
      <sheetName val="Curve_Details2"/>
      <sheetName val="C_&amp;_G_RHS2"/>
      <sheetName val="Grand_Summary2"/>
      <sheetName val="Final_FRL2"/>
      <sheetName val="Detail_In_Door_Stad2"/>
      <sheetName val="Scope_Reconciliation2"/>
      <sheetName val="Elect_1"/>
      <sheetName val="Rates_Basic1"/>
      <sheetName val="Curve_Details1"/>
      <sheetName val="C_&amp;_G_RHS1"/>
      <sheetName val="Grand_Summary1"/>
      <sheetName val="Final_FRL1"/>
      <sheetName val="Detail_In_Door_Stad1"/>
      <sheetName val="Scope_Reconciliation1"/>
      <sheetName val="BM5"/>
      <sheetName val="PBS"/>
      <sheetName val="PLAN_FEB97"/>
      <sheetName val="Data Base"/>
      <sheetName val="1.02(a)"/>
      <sheetName val="1.03.iii.(b)"/>
      <sheetName val="1.03.iii.(c)"/>
      <sheetName val="8.1.1"/>
      <sheetName val="3.4"/>
      <sheetName val="8.ii.9.(a)"/>
      <sheetName val="8.ii.9.(b)"/>
      <sheetName val="2.07 Shoulder"/>
      <sheetName val="Config"/>
      <sheetName val="Break Dw"/>
      <sheetName val="CIT(1)"/>
      <sheetName val="cwip on 31.03.2003"/>
      <sheetName val="3cd_Annexure"/>
      <sheetName val="Gen_Info"/>
      <sheetName val="HP(9_200)"/>
      <sheetName val="INPUT_SHEET"/>
      <sheetName val="Cost_of_O_&amp;_O"/>
      <sheetName val="3cd_Annexure1"/>
      <sheetName val="Customize_Your_Statement1"/>
      <sheetName val="Abt_Foundation_1"/>
      <sheetName val="pier_Foundation1"/>
      <sheetName val="Detail_Analysis_Sheet_for_refe1"/>
      <sheetName val="RATE_COMPILATION1"/>
      <sheetName val="DATA_PILE_RT1_1"/>
      <sheetName val="DATA_PILE__SM1"/>
      <sheetName val="Non_debit-RMC1"/>
      <sheetName val="2_21"/>
      <sheetName val="RATE_LINK_UP1"/>
      <sheetName val="Gen_Info1"/>
      <sheetName val="HP(9_200)1"/>
      <sheetName val="INPUT_SHEET1"/>
      <sheetName val="Acc__for_Piling1"/>
      <sheetName val="102-25_01_171"/>
      <sheetName val="Cost_of_O_&amp;_O1"/>
      <sheetName val="Design_of_two-way_slab1"/>
      <sheetName val="Budget_vs_Projection_(CCL)3"/>
      <sheetName val="IO_List3"/>
      <sheetName val="3cd_Annexure2"/>
      <sheetName val="Customize_Your_Statement2"/>
      <sheetName val="Abt_Foundation_2"/>
      <sheetName val="pier_Foundation2"/>
      <sheetName val="Detail_Analysis_Sheet_for_refe2"/>
      <sheetName val="RATE_COMPILATION2"/>
      <sheetName val="DATA_PILE_RT1_2"/>
      <sheetName val="DATA_PILE__SM2"/>
      <sheetName val="Non_debit-RMC2"/>
      <sheetName val="2_22"/>
      <sheetName val="RATE_LINK_UP2"/>
      <sheetName val="Gen_Info2"/>
      <sheetName val="HP(9_200)2"/>
      <sheetName val="INPUT_SHEET2"/>
      <sheetName val="Acc__for_Piling2"/>
      <sheetName val="102-25_01_172"/>
      <sheetName val="Cost_of_O_&amp;_O2"/>
      <sheetName val="Design_of_two-way_slab2"/>
      <sheetName val="Secured_adv"/>
      <sheetName val="abstract_of_cost_"/>
      <sheetName val="Translatin_II"/>
      <sheetName val="Direct cost shed A-"/>
      <sheetName val="BS &amp; Sched"/>
      <sheetName val="Grouping SHAPE"/>
      <sheetName val="Notes"/>
      <sheetName val="P&amp;L &amp; sch"/>
      <sheetName val="Directors"/>
      <sheetName val="SPT vs PHI"/>
      <sheetName val="RA - Civil"/>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refreshError="1"/>
      <sheetData sheetId="397"/>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refreshError="1"/>
      <sheetData sheetId="503" refreshError="1"/>
      <sheetData sheetId="504" refreshError="1"/>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040"/>
      <sheetName val="old boq"/>
      <sheetName val="CD"/>
      <sheetName val="CD_All_No_"/>
      <sheetName val=" Type III"/>
      <sheetName val="442.951"/>
      <sheetName val="Labour &amp; Plant"/>
      <sheetName val="Sheet1"/>
      <sheetName val="Input Data"/>
      <sheetName val="doq-10"/>
      <sheetName val="Rate Analysis"/>
      <sheetName val="BOQ"/>
      <sheetName val="Cover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opsis C-10"/>
      <sheetName val="Proj. View "/>
      <sheetName val="Loading "/>
      <sheetName val="MAJ Qtys"/>
      <sheetName val="Abstract"/>
      <sheetName val="BoQ C- 10"/>
      <sheetName val="ANALYSIS"/>
      <sheetName val="LOCAL RATES"/>
      <sheetName val="MECH-PROG"/>
      <sheetName val="DATA SHEET"/>
      <sheetName val="TSP-CRUSHER"/>
      <sheetName val="MECH-ANLYS"/>
      <sheetName val="SHUTTERING "/>
      <sheetName val="END"/>
      <sheetName val="Brief"/>
      <sheetName val="Shuttering Cost NS 40"/>
    </sheetNames>
    <sheetDataSet>
      <sheetData sheetId="0"/>
      <sheetData sheetId="1"/>
      <sheetData sheetId="2"/>
      <sheetData sheetId="3"/>
      <sheetData sheetId="4"/>
      <sheetData sheetId="5"/>
      <sheetData sheetId="6"/>
      <sheetData sheetId="7" refreshError="1">
        <row r="57">
          <cell r="I57">
            <v>150</v>
          </cell>
        </row>
      </sheetData>
      <sheetData sheetId="8"/>
      <sheetData sheetId="9"/>
      <sheetData sheetId="10"/>
      <sheetData sheetId="11"/>
      <sheetData sheetId="12"/>
      <sheetData sheetId="13"/>
      <sheetData sheetId="14"/>
      <sheetData sheetId="1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 _  Machinery"/>
      <sheetName val="Labour"/>
      <sheetName val="Material"/>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rete"/>
      <sheetName val="Shuttering"/>
      <sheetName val="slab-reinft"/>
      <sheetName val="beam-reinft-machine rm"/>
      <sheetName val="Indices-final"/>
      <sheetName val="beam_reinft_machine rm"/>
      <sheetName val="upa"/>
      <sheetName val="foot-slab reinft"/>
      <sheetName val="beam-reinft-IIInd floor"/>
      <sheetName val="col-reinft1"/>
      <sheetName val="R20_R30_work"/>
      <sheetName val="COLUMN"/>
      <sheetName val="Materials Cost(PCC)"/>
      <sheetName val="98Price"/>
      <sheetName val="RA"/>
      <sheetName val="Vind-BtB"/>
      <sheetName val="Coalmine"/>
      <sheetName val="A1-Continuous"/>
      <sheetName val="Debits as on 12.04.08"/>
      <sheetName val="Rate analysis"/>
      <sheetName val="#REF"/>
      <sheetName val="Sheet1"/>
      <sheetName val="Sheet2"/>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 _  Machinery"/>
      <sheetName val="Labour"/>
      <sheetName val="Material"/>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Sheet1"/>
      <sheetName val="qty summary"/>
      <sheetName val="doq"/>
      <sheetName val="doq-9 CUR &amp; EMBK"/>
      <sheetName val="1x2.0x2.0"/>
      <sheetName val="BOQ7"/>
      <sheetName val="Plant &amp;  Machinery"/>
      <sheetName val="S2groupcode"/>
      <sheetName val="Index"/>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
      <sheetName val="CD"/>
      <sheetName val="misc"/>
      <sheetName val="Cost Estimate"/>
      <sheetName val="General Abstract of cost "/>
      <sheetName val="BILL 1"/>
      <sheetName val="BILL 2"/>
      <sheetName val="BILL 3"/>
      <sheetName val="BILL 4"/>
      <sheetName val="BILL ..5"/>
      <sheetName val="BILL 5"/>
      <sheetName val="BILL 6"/>
      <sheetName val="BILL 7"/>
      <sheetName val="BILL 8"/>
      <sheetName val="BILL DETAILS"/>
      <sheetName val="Departmental cost"/>
      <sheetName val="CF_sheet_new"/>
    </sheetNames>
    <sheetDataSet>
      <sheetData sheetId="0"/>
      <sheetData sheetId="1"/>
      <sheetData sheetId="2" refreshError="1">
        <row r="2">
          <cell r="A2" t="str">
            <v>STATE HIGHWAY</v>
          </cell>
          <cell r="D2" t="str">
            <v>8 LANE DIVIDED CARRIAGEWAY</v>
          </cell>
        </row>
        <row r="3">
          <cell r="A3" t="str">
            <v>NATIONAL HIGHWAY</v>
          </cell>
          <cell r="D3" t="str">
            <v>6 LANE DIVIDED CARRIAGEWAY</v>
          </cell>
        </row>
        <row r="4">
          <cell r="A4" t="str">
            <v>EXPRESSWAY</v>
          </cell>
          <cell r="D4" t="str">
            <v>4 LANE DIVIDED CARRIAGEWAY</v>
          </cell>
        </row>
        <row r="5">
          <cell r="A5" t="str">
            <v>MDR</v>
          </cell>
          <cell r="D5" t="str">
            <v>4 LANE SINGLE CARRIAGEWAY</v>
          </cell>
        </row>
        <row r="6">
          <cell r="D6" t="str">
            <v>2 LANE DIVIDED CARRIAGEWAY</v>
          </cell>
        </row>
        <row r="7">
          <cell r="D7" t="str">
            <v>2 LANE SINGLE CARRIAGEWAY</v>
          </cell>
        </row>
        <row r="8">
          <cell r="D8" t="str">
            <v>SINGLE LANE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sults Strength"/>
      <sheetName val="Results Rare"/>
      <sheetName val="Results Quasi"/>
      <sheetName val="Reactions"/>
      <sheetName val="FOR LC"/>
      <sheetName val="40T"/>
      <sheetName val="CLA"/>
      <sheetName val="T"/>
      <sheetName val="I"/>
      <sheetName val="Data"/>
      <sheetName val="Disp"/>
      <sheetName val="Slab LSD"/>
      <sheetName val="CW"/>
      <sheetName val="Defln"/>
      <sheetName val="Stress Check"/>
      <sheetName val="Fly Return Wall"/>
      <sheetName val="WD LSD"/>
      <sheetName val="Details"/>
      <sheetName val="BBS"/>
      <sheetName val="Table LSD"/>
      <sheetName val="Query"/>
      <sheetName val="Sheet1"/>
      <sheetName val="LC"/>
      <sheetName val="Sheet2"/>
      <sheetName val="Sheet4"/>
    </sheetNames>
    <sheetDataSet>
      <sheetData sheetId="0"/>
      <sheetData sheetId="1"/>
      <sheetData sheetId="2"/>
      <sheetData sheetId="3"/>
      <sheetData sheetId="4"/>
      <sheetData sheetId="5"/>
      <sheetData sheetId="6"/>
      <sheetData sheetId="7"/>
      <sheetData sheetId="8"/>
      <sheetData sheetId="9"/>
      <sheetData sheetId="10">
        <row r="7">
          <cell r="Z7">
            <v>3.8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Material"/>
      <sheetName val="Plant _  Machinery"/>
      <sheetName val="GSB_Quantity"/>
      <sheetName val=" Type III"/>
      <sheetName val=" Type I"/>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Sheet1"/>
      <sheetName val="qty summary"/>
      <sheetName val="Prelim.Expense"/>
      <sheetName val="442.951"/>
      <sheetName val="L040"/>
      <sheetName val="Input Data"/>
      <sheetName val="Plant &amp;  Machinery"/>
      <sheetName val="Design_abf"/>
      <sheetName val="DATA"/>
      <sheetName val="BOQ-II"/>
      <sheetName val="Input_data"/>
      <sheetName val="Road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ivil BOQ"/>
      <sheetName val="Analysis"/>
      <sheetName val="4 Plumbing"/>
      <sheetName val="BP"/>
      <sheetName val="Sheet2"/>
      <sheetName val="Changed Analysis"/>
    </sheetNames>
    <sheetDataSet>
      <sheetData sheetId="0" refreshError="1"/>
      <sheetData sheetId="1" refreshError="1"/>
      <sheetData sheetId="2" refreshError="1">
        <row r="345">
          <cell r="D345">
            <v>0.89</v>
          </cell>
        </row>
      </sheetData>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Material "/>
      <sheetName val=" AnalysisPCC"/>
      <sheetName val="Analysis-NH-Roads"/>
      <sheetName val="Analysis-NH-Culverts"/>
      <sheetName val="Analysis-NH-Bridges"/>
      <sheetName val="Analysis-NH-Drains &amp; Misc"/>
      <sheetName val="Analysis-NH-Traf &amp; Trans"/>
      <sheetName val="BOQ "/>
      <sheetName val="Grand Summary"/>
      <sheetName val="DWR"/>
      <sheetName val="Estimates"/>
      <sheetName val="Material"/>
      <sheetName val="ANALYSIS"/>
      <sheetName val="MHNO_LEV"/>
      <sheetName val="scurve(2)"/>
      <sheetName val="Sump_cal"/>
      <sheetName val="Labour_&amp;_Plant"/>
      <sheetName val="Ave_wtd_rates"/>
      <sheetName val="Material_"/>
      <sheetName val="_AnalysisPCC"/>
      <sheetName val="Analysis-NH-Drains_&amp;_Misc"/>
      <sheetName val="Analysis-NH-Traf_&amp;_Trans"/>
      <sheetName val="BOQ_"/>
      <sheetName val="Grand_Summary"/>
      <sheetName val="Machinery"/>
      <sheetName val="Supply_RMC"/>
      <sheetName val="Debit_RMC"/>
      <sheetName val="LOCAL RATES"/>
      <sheetName val="Plant &amp;  Machinery"/>
      <sheetName val="Design_abf"/>
    </sheetNames>
    <sheetDataSet>
      <sheetData sheetId="0" refreshError="1"/>
      <sheetData sheetId="1" refreshError="1"/>
      <sheetData sheetId="2" refreshError="1"/>
      <sheetData sheetId="3" refreshError="1"/>
      <sheetData sheetId="4" refreshError="1">
        <row r="63">
          <cell r="G63">
            <v>300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ow r="63">
          <cell r="G63">
            <v>300</v>
          </cell>
        </row>
      </sheetData>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_Slab_Karbook"/>
      <sheetName val="Road_All"/>
      <sheetName val="Miscellaneous"/>
      <sheetName val="LOCAL RATES"/>
      <sheetName val="L040"/>
      <sheetName val="misc"/>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Sheet1"/>
      <sheetName val="qty summary"/>
      <sheetName val="BOXCELL"/>
      <sheetName val="BOXCULVERT"/>
      <sheetName val="Cut Fill"/>
      <sheetName val="FORM5"/>
      <sheetName val="Habitation"/>
      <sheetName val="Rate"/>
      <sheetName val="Maintenance"/>
      <sheetName val="Population"/>
      <sheetName val="Proforma B"/>
      <sheetName val="RET "/>
      <sheetName val="TOE"/>
      <sheetName val="Traffic"/>
      <sheetName val="Tree_Enu"/>
      <sheetName val="MPR_PA_1"/>
      <sheetName val="ANALYSIS"/>
      <sheetName val="EQP-new file"/>
      <sheetName val="Measurment"/>
      <sheetName val="MATER._TO`T"/>
      <sheetName val="TEST_PREL_PROD"/>
      <sheetName val="Timesheet"/>
      <sheetName val="Material"/>
      <sheetName val="UNP-NCW "/>
      <sheetName val="Mix Design Norms"/>
      <sheetName val="Material 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dex"/>
      <sheetName val="LOAD CINSIDERATION"/>
      <sheetName val="Support reaction"/>
      <sheetName val="start foundation design "/>
      <sheetName val="F001  SIZING"/>
      <sheetName val="FOO1 FOOTING "/>
      <sheetName val="F002 SIZING"/>
      <sheetName val="FOO2 FOOTING"/>
      <sheetName val="beckup slab 1"/>
      <sheetName val="beckup slab 2"/>
      <sheetName val="start FF slab design"/>
      <sheetName val="Calcns (2)"/>
      <sheetName val="Calcns"/>
    </sheetNames>
    <sheetDataSet>
      <sheetData sheetId="0">
        <row r="11">
          <cell r="I11" t="str">
            <v>Four laning of Nagpur-Wainganga bridge section of NH-6 road  from Km 498/200-544/200 in the state of Maharashtra.</v>
          </cell>
        </row>
      </sheetData>
      <sheetData sheetId="1"/>
      <sheetData sheetId="2"/>
      <sheetData sheetId="3"/>
      <sheetData sheetId="4"/>
      <sheetData sheetId="5"/>
      <sheetData sheetId="6"/>
      <sheetData sheetId="7"/>
      <sheetData sheetId="8">
        <row r="7">
          <cell r="V7">
            <v>25</v>
          </cell>
        </row>
        <row r="33">
          <cell r="R33">
            <v>70.243902439024382</v>
          </cell>
          <cell r="X33">
            <v>70.243902439024382</v>
          </cell>
        </row>
      </sheetData>
      <sheetData sheetId="9"/>
      <sheetData sheetId="10"/>
      <sheetData sheetId="11"/>
      <sheetData sheetId="12"/>
      <sheetData sheetId="1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89.470"/>
      <sheetName val="101.250"/>
      <sheetName val="139.650"/>
      <sheetName val="Data Base"/>
      <sheetName val="Sheet1"/>
    </sheetNames>
    <sheetDataSet>
      <sheetData sheetId="0">
        <row r="3">
          <cell r="K3">
            <v>7776</v>
          </cell>
        </row>
      </sheetData>
      <sheetData sheetId="1"/>
      <sheetData sheetId="2"/>
      <sheetData sheetId="3"/>
      <sheetData sheetId="4">
        <row r="3">
          <cell r="A3" t="str">
            <v>Ht. above GL</v>
          </cell>
        </row>
        <row r="31">
          <cell r="I31" t="str">
            <v>H</v>
          </cell>
          <cell r="J31" t="str">
            <v>t</v>
          </cell>
          <cell r="K31" t="str">
            <v>T</v>
          </cell>
          <cell r="L31" t="str">
            <v>L</v>
          </cell>
          <cell r="M31" t="str">
            <v>B</v>
          </cell>
          <cell r="N31" t="str">
            <v>Ft</v>
          </cell>
          <cell r="O31" t="str">
            <v>FT</v>
          </cell>
        </row>
        <row r="32">
          <cell r="I32">
            <v>0</v>
          </cell>
          <cell r="J32">
            <v>0</v>
          </cell>
          <cell r="K32">
            <v>0</v>
          </cell>
          <cell r="L32">
            <v>0</v>
          </cell>
          <cell r="M32">
            <v>0</v>
          </cell>
          <cell r="N32">
            <v>0</v>
          </cell>
          <cell r="O32">
            <v>0</v>
          </cell>
        </row>
        <row r="33">
          <cell r="I33">
            <v>0.1</v>
          </cell>
          <cell r="J33">
            <v>1.2</v>
          </cell>
          <cell r="K33">
            <v>1.75</v>
          </cell>
          <cell r="L33">
            <v>8.0500000000000007</v>
          </cell>
          <cell r="M33">
            <v>5.0500000000000007</v>
          </cell>
          <cell r="N33">
            <v>0.5</v>
          </cell>
          <cell r="O33">
            <v>1.8</v>
          </cell>
        </row>
        <row r="34">
          <cell r="I34">
            <v>5</v>
          </cell>
          <cell r="J34">
            <v>1.2</v>
          </cell>
          <cell r="K34">
            <v>1.75</v>
          </cell>
          <cell r="L34">
            <v>8.0500000000000007</v>
          </cell>
          <cell r="M34">
            <v>5.0500000000000007</v>
          </cell>
          <cell r="N34">
            <v>0.5</v>
          </cell>
          <cell r="O34">
            <v>1.8</v>
          </cell>
        </row>
        <row r="35">
          <cell r="I35">
            <v>10</v>
          </cell>
          <cell r="J35">
            <v>1.2</v>
          </cell>
          <cell r="K35">
            <v>2</v>
          </cell>
          <cell r="L35">
            <v>8.5500000000000007</v>
          </cell>
          <cell r="M35">
            <v>5.5500000000000007</v>
          </cell>
          <cell r="N35">
            <v>0.5</v>
          </cell>
          <cell r="O35">
            <v>2</v>
          </cell>
        </row>
        <row r="36">
          <cell r="I36">
            <v>15</v>
          </cell>
          <cell r="J36">
            <v>1.2</v>
          </cell>
          <cell r="K36">
            <v>2.2000000000000002</v>
          </cell>
          <cell r="L36">
            <v>9</v>
          </cell>
          <cell r="M36">
            <v>5.5500000000000007</v>
          </cell>
          <cell r="N36">
            <v>0.5</v>
          </cell>
          <cell r="O36">
            <v>2.1</v>
          </cell>
        </row>
        <row r="37">
          <cell r="I37">
            <v>20</v>
          </cell>
          <cell r="J37">
            <v>1.2</v>
          </cell>
          <cell r="K37">
            <v>2.4</v>
          </cell>
          <cell r="L37">
            <v>9.8500000000000014</v>
          </cell>
          <cell r="M37">
            <v>5.8000000000000007</v>
          </cell>
          <cell r="N37">
            <v>0.5</v>
          </cell>
          <cell r="O37">
            <v>2.2000000000000002</v>
          </cell>
        </row>
        <row r="38">
          <cell r="I38">
            <v>25</v>
          </cell>
          <cell r="J38">
            <v>1.2</v>
          </cell>
          <cell r="K38">
            <v>2.6</v>
          </cell>
          <cell r="L38">
            <v>9.6000000000000014</v>
          </cell>
          <cell r="M38">
            <v>5.8000000000000007</v>
          </cell>
          <cell r="N38">
            <v>0.5</v>
          </cell>
          <cell r="O38">
            <v>2.2999999999999998</v>
          </cell>
        </row>
        <row r="39">
          <cell r="I39">
            <v>30</v>
          </cell>
          <cell r="J39">
            <v>1.2</v>
          </cell>
          <cell r="K39">
            <v>2.8</v>
          </cell>
          <cell r="L39">
            <v>9.8500000000000014</v>
          </cell>
          <cell r="M39">
            <v>6</v>
          </cell>
          <cell r="N39">
            <v>0.5</v>
          </cell>
          <cell r="O39">
            <v>2.4</v>
          </cell>
        </row>
        <row r="40">
          <cell r="I40">
            <v>35</v>
          </cell>
          <cell r="J40">
            <v>1.2</v>
          </cell>
          <cell r="K40">
            <v>3</v>
          </cell>
          <cell r="L40">
            <v>10.100000000000001</v>
          </cell>
          <cell r="M40">
            <v>6</v>
          </cell>
          <cell r="N40">
            <v>0.5</v>
          </cell>
          <cell r="O40">
            <v>2.5</v>
          </cell>
        </row>
        <row r="44">
          <cell r="A44">
            <v>1</v>
          </cell>
          <cell r="B44">
            <v>0.16</v>
          </cell>
        </row>
        <row r="45">
          <cell r="A45">
            <v>1.5</v>
          </cell>
          <cell r="B45">
            <v>0.2</v>
          </cell>
        </row>
        <row r="46">
          <cell r="A46">
            <v>2</v>
          </cell>
          <cell r="B46">
            <v>0.25</v>
          </cell>
        </row>
        <row r="47">
          <cell r="A47">
            <v>2.5</v>
          </cell>
          <cell r="B47">
            <v>0.35</v>
          </cell>
        </row>
        <row r="48">
          <cell r="A48">
            <v>3</v>
          </cell>
          <cell r="B48">
            <v>0.45</v>
          </cell>
        </row>
        <row r="49">
          <cell r="A49">
            <v>3.5</v>
          </cell>
          <cell r="B49">
            <v>0.47499999999999998</v>
          </cell>
        </row>
        <row r="50">
          <cell r="A50">
            <v>4</v>
          </cell>
          <cell r="B50">
            <v>0.5</v>
          </cell>
        </row>
        <row r="51">
          <cell r="A51">
            <v>4.5</v>
          </cell>
          <cell r="B51">
            <v>0.53</v>
          </cell>
        </row>
        <row r="52">
          <cell r="A52">
            <v>5</v>
          </cell>
          <cell r="B52">
            <v>0.56000000000000005</v>
          </cell>
        </row>
        <row r="53">
          <cell r="A53">
            <v>5.5</v>
          </cell>
          <cell r="B53">
            <v>0.57999999999999996</v>
          </cell>
        </row>
        <row r="54">
          <cell r="A54">
            <v>6</v>
          </cell>
          <cell r="B54">
            <v>0.6</v>
          </cell>
        </row>
        <row r="55">
          <cell r="A55">
            <v>6.5</v>
          </cell>
          <cell r="B55">
            <v>0.625</v>
          </cell>
        </row>
        <row r="56">
          <cell r="A56">
            <v>7</v>
          </cell>
          <cell r="B56">
            <v>0.65</v>
          </cell>
        </row>
        <row r="57">
          <cell r="A57">
            <v>7.5</v>
          </cell>
          <cell r="B57">
            <v>0.7</v>
          </cell>
        </row>
        <row r="58">
          <cell r="A58">
            <v>8</v>
          </cell>
          <cell r="B58">
            <v>0.75</v>
          </cell>
        </row>
        <row r="59">
          <cell r="A59">
            <v>8.5</v>
          </cell>
          <cell r="B59">
            <v>0.78500000000000003</v>
          </cell>
        </row>
        <row r="60">
          <cell r="A60">
            <v>9</v>
          </cell>
          <cell r="B60">
            <v>0.82</v>
          </cell>
        </row>
        <row r="61">
          <cell r="A61">
            <v>9.5</v>
          </cell>
          <cell r="B61">
            <v>0.86</v>
          </cell>
        </row>
        <row r="62">
          <cell r="A62">
            <v>10</v>
          </cell>
          <cell r="B62">
            <v>0.9</v>
          </cell>
        </row>
        <row r="63">
          <cell r="A63">
            <v>10.5</v>
          </cell>
          <cell r="B63">
            <v>0.91</v>
          </cell>
        </row>
        <row r="64">
          <cell r="A64">
            <v>11</v>
          </cell>
          <cell r="B64">
            <v>0.92</v>
          </cell>
        </row>
        <row r="65">
          <cell r="A65">
            <v>11.5</v>
          </cell>
          <cell r="B65">
            <v>0.93500000000000005</v>
          </cell>
        </row>
        <row r="66">
          <cell r="A66">
            <v>12</v>
          </cell>
          <cell r="B66">
            <v>0.95</v>
          </cell>
        </row>
        <row r="101">
          <cell r="A101">
            <v>18</v>
          </cell>
          <cell r="B101">
            <v>2.5</v>
          </cell>
          <cell r="C101">
            <v>3</v>
          </cell>
          <cell r="D101">
            <v>1.2</v>
          </cell>
          <cell r="E101">
            <v>0.40000000000000013</v>
          </cell>
          <cell r="F101">
            <v>1.6</v>
          </cell>
        </row>
        <row r="102">
          <cell r="A102">
            <v>24</v>
          </cell>
          <cell r="B102">
            <v>2.5</v>
          </cell>
          <cell r="C102">
            <v>4</v>
          </cell>
          <cell r="D102">
            <v>1.5</v>
          </cell>
          <cell r="E102">
            <v>0.39999999999999991</v>
          </cell>
          <cell r="F102">
            <v>1.9</v>
          </cell>
        </row>
        <row r="103">
          <cell r="A103">
            <v>30</v>
          </cell>
          <cell r="B103">
            <v>2.5</v>
          </cell>
          <cell r="C103">
            <v>5</v>
          </cell>
          <cell r="D103">
            <v>1.9</v>
          </cell>
          <cell r="E103">
            <v>0.39999999999999991</v>
          </cell>
          <cell r="F103">
            <v>2.2999999999999998</v>
          </cell>
        </row>
        <row r="104">
          <cell r="A104">
            <v>36</v>
          </cell>
          <cell r="B104">
            <v>2.5</v>
          </cell>
          <cell r="C104">
            <v>6</v>
          </cell>
          <cell r="D104">
            <v>2.2000000000000002</v>
          </cell>
          <cell r="E104">
            <v>0.39999999999999991</v>
          </cell>
          <cell r="F104">
            <v>2.6</v>
          </cell>
        </row>
      </sheetData>
      <sheetData sheetId="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MAIN"/>
      <sheetName val="ABSTRACT"/>
      <sheetName val="Daily Work Detail"/>
      <sheetName val="2. Earthwork"/>
      <sheetName val="3. GSB-WMM-SHLD"/>
      <sheetName val="4. Asphalt"/>
      <sheetName val="5.TollPlaza"/>
      <sheetName val="6. TRAFFIC SIGNS &amp; ROAD APPURT."/>
      <sheetName val="7. FLYOVER"/>
      <sheetName val="8. ROB"/>
      <sheetName val="9.Major Bridge"/>
      <sheetName val="10.Minor Structure"/>
      <sheetName val="11. PUP, 12. SC, 13. SCBC, "/>
      <sheetName val="14. PIPE CULVERT"/>
      <sheetName val="18-OTHERS &amp; MISC. WORKS"/>
      <sheetName val="19. VUP"/>
      <sheetName val="MRM PLANT &amp; Allied Works"/>
      <sheetName val="Crusher Production "/>
      <sheetName val="Survey status"/>
      <sheetName val="PRW STATUS"/>
      <sheetName val="Maintenance"/>
      <sheetName val="HP PIPE RECEIVED"/>
      <sheetName val="Monthly Programme"/>
      <sheetName val="Labour"/>
      <sheetName val="Material"/>
      <sheetName val="Plant &amp;  Machinery"/>
      <sheetName val="Debit_Transit"/>
      <sheetName val="Sheet4"/>
      <sheetName val="CrRajWMM"/>
      <sheetName val="Evaluate"/>
      <sheetName val="Steel-Circular"/>
      <sheetName val="Improvements"/>
      <sheetName val="Material "/>
      <sheetName val="data"/>
      <sheetName val="master"/>
      <sheetName val="Debit_RMC"/>
      <sheetName val="RATE COMPILATION"/>
      <sheetName val="NAME"/>
      <sheetName val="Labour &amp; Plant"/>
      <sheetName val="RMC_Debit_Panjar_MB"/>
      <sheetName val="RMC_Debit"/>
      <sheetName val="2.2"/>
      <sheetName val="Details_RMC"/>
      <sheetName val="102-25.01.17"/>
      <sheetName val="Rate Analysis"/>
      <sheetName val="Fill this out first..."/>
      <sheetName val="Non debit-RMC"/>
      <sheetName val="Rates Basic"/>
      <sheetName val="BOQ Distribution"/>
      <sheetName val="RIP1"/>
      <sheetName val="REL"/>
      <sheetName val="PROCTOR"/>
      <sheetName val="Monthly Turnover (Final)"/>
      <sheetName val="Machinery"/>
      <sheetName val="BOQ"/>
      <sheetName val="PLAN_FEB97"/>
      <sheetName val="june(SG)(Badnawar)"/>
      <sheetName val="17"/>
      <sheetName val="BHAND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MAIN"/>
      <sheetName val="ABSTRACT"/>
      <sheetName val="Daily Work Detail"/>
      <sheetName val="1. Site Clearance"/>
      <sheetName val="2. Earthwork"/>
      <sheetName val="3. GSB-WMM-SHLD"/>
      <sheetName val="4. Asphalt"/>
      <sheetName val="5.TollPlaza"/>
      <sheetName val="6. TRAFFIC SIGNS &amp; ROAD APPURT."/>
      <sheetName val="7. FLYOVER"/>
      <sheetName val="8. ROB"/>
      <sheetName val="9.Major Bridge"/>
      <sheetName val="10.Minor Structure"/>
      <sheetName val="11. PUP, 12. SC, 13. SCBC, "/>
      <sheetName val="14. PIPE CULVERT"/>
      <sheetName val="18-OTHERS &amp; MISC. WORKS"/>
      <sheetName val="19. VUP"/>
      <sheetName val="MRM PLANT &amp; Allied Works"/>
      <sheetName val="Crusher Production "/>
      <sheetName val="Survey status"/>
      <sheetName val="PRW STATUS"/>
      <sheetName val="Maintenance"/>
      <sheetName val="HP PIPE RECEIVED"/>
      <sheetName val="Debit_RMC"/>
      <sheetName val="BHANDUP"/>
      <sheetName val="Debit_Transit"/>
      <sheetName val="Machinery"/>
      <sheetName val="Material"/>
      <sheetName val="Supply_RMC"/>
      <sheetName val="Intro"/>
      <sheetName val="RATE COMPILATION"/>
      <sheetName val="data"/>
      <sheetName val="master"/>
      <sheetName val="Details_RMC"/>
      <sheetName val="RMC_Debit_Panjar_MB"/>
      <sheetName val="RMC_Debit"/>
      <sheetName val="2.2"/>
      <sheetName val="CrRajWMM"/>
      <sheetName val="Sheet4"/>
      <sheetName val="Labour"/>
      <sheetName val="Plant &amp;  Machinery"/>
      <sheetName val="102-25.01.17"/>
      <sheetName val="Labour &amp; Plant"/>
      <sheetName val="Evaluate"/>
      <sheetName val="Sheet1"/>
      <sheetName val="Rates Basic"/>
      <sheetName val="Material "/>
      <sheetName val="102-PMC format"/>
      <sheetName val="Non debit-RMC"/>
      <sheetName val="중기사용료"/>
      <sheetName val="Steel-Circular"/>
      <sheetName val="PROCTOR"/>
      <sheetName val="Summary"/>
      <sheetName val="FORM7"/>
      <sheetName val="Materials "/>
      <sheetName val="MAchinery(R1)"/>
      <sheetName val="UNP-NCW "/>
      <sheetName val="BATCHING PLANT PRO"/>
      <sheetName val="RATE LINK UP"/>
      <sheetName val="DATA_PILE_BG"/>
      <sheetName val="DATA_PCC"/>
      <sheetName val="DATA_PILECAP"/>
      <sheetName val="DATA_PILE_RT2"/>
      <sheetName val="DATA_PILE_RT1 "/>
      <sheetName val="DATA_PILE _SM"/>
      <sheetName val="Debit_Pump"/>
      <sheetName val="Details_Transit"/>
      <sheetName val="Rate Analysis"/>
      <sheetName val="Assmpns"/>
      <sheetName val=" Type III"/>
      <sheetName val=" Type I"/>
      <sheetName val="AOC"/>
      <sheetName val="LOCAL RATES"/>
      <sheetName val="BOQ Distribution"/>
      <sheetName val="ENCL9"/>
      <sheetName val="analysis"/>
    </sheetNames>
    <sheetDataSet>
      <sheetData sheetId="0" refreshError="1"/>
      <sheetData sheetId="1">
        <row r="2">
          <cell r="E2">
            <v>40061</v>
          </cell>
        </row>
      </sheetData>
      <sheetData sheetId="2"/>
      <sheetData sheetId="3" refreshError="1"/>
      <sheetData sheetId="4" refreshError="1"/>
      <sheetData sheetId="5"/>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DETAILS"/>
      <sheetName val="ABSTRACT-final"/>
      <sheetName val="1. SITE CLEARANCE"/>
      <sheetName val="2. EARTHWORK"/>
      <sheetName val="3. SUB-BASE &amp; BASE"/>
      <sheetName val="4. BASES &amp; SURFACE COURSE (BIT)"/>
      <sheetName val="5. TOLL PLAZA"/>
      <sheetName val="6. TRAFFIC SIGNS &amp; ROAD APPURT."/>
      <sheetName val="7. FLYOVERS"/>
      <sheetName val="8. ROB &amp; RUB"/>
      <sheetName val="9. MAJOR BRIDGES"/>
      <sheetName val="10. MINOR BRIDGES"/>
      <sheetName val="11. PUP"/>
      <sheetName val="11 VUP"/>
      <sheetName val="12. CULVERTS"/>
      <sheetName val="13. D&amp;P WORKS"/>
      <sheetName val="14. RET. &amp; TOE WALL"/>
      <sheetName val="15. Repair &amp; Rehabilitation"/>
      <sheetName val="16. Maintenance of Road"/>
      <sheetName val="17. ELECTRICAL &amp; OTHER WORKS"/>
      <sheetName val="18. HTMS"/>
      <sheetName val="19. OTHERS &amp; MISC. WORKS"/>
      <sheetName val="20.Tunneling"/>
      <sheetName val="20.Tunneling (IRB)"/>
      <sheetName val="MATERIAL CALCULATION"/>
      <sheetName val="BASIC PRICES"/>
      <sheetName val="METAL COST"/>
      <sheetName val="RA"/>
      <sheetName val="MACHINERY"/>
      <sheetName val="RATE COMPILATION"/>
      <sheetName val="LEAD"/>
      <sheetName val="ABSTRAC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545">
          <cell r="G545">
            <v>5049</v>
          </cell>
        </row>
      </sheetData>
      <sheetData sheetId="28" refreshError="1"/>
      <sheetData sheetId="29">
        <row r="5">
          <cell r="L5">
            <v>6.01</v>
          </cell>
          <cell r="M5">
            <v>5271</v>
          </cell>
        </row>
        <row r="6">
          <cell r="L6">
            <v>6.02</v>
          </cell>
        </row>
        <row r="7">
          <cell r="L7">
            <v>6.03</v>
          </cell>
          <cell r="M7">
            <v>622</v>
          </cell>
        </row>
        <row r="8">
          <cell r="L8">
            <v>6.04</v>
          </cell>
        </row>
        <row r="9">
          <cell r="L9" t="str">
            <v>6.04a</v>
          </cell>
        </row>
        <row r="10">
          <cell r="L10" t="str">
            <v>6.04b</v>
          </cell>
        </row>
        <row r="11">
          <cell r="L11">
            <v>6.05</v>
          </cell>
        </row>
        <row r="12">
          <cell r="L12" t="str">
            <v>6.05a</v>
          </cell>
        </row>
        <row r="13">
          <cell r="L13" t="str">
            <v>6.05b</v>
          </cell>
        </row>
        <row r="14">
          <cell r="L14" t="str">
            <v>6.05c</v>
          </cell>
        </row>
        <row r="15">
          <cell r="L15" t="str">
            <v>6.05ci</v>
          </cell>
        </row>
        <row r="16">
          <cell r="L16" t="str">
            <v>6.05cii</v>
          </cell>
        </row>
        <row r="17">
          <cell r="L17" t="str">
            <v>6.05ciii</v>
          </cell>
        </row>
        <row r="18">
          <cell r="L18" t="str">
            <v>6.05cvi</v>
          </cell>
        </row>
        <row r="19">
          <cell r="L19" t="str">
            <v>6.05cvii</v>
          </cell>
        </row>
        <row r="20">
          <cell r="L20" t="str">
            <v>6.05cviii</v>
          </cell>
        </row>
        <row r="21">
          <cell r="L21" t="str">
            <v>6.05cix</v>
          </cell>
        </row>
        <row r="22">
          <cell r="L22">
            <v>6.06</v>
          </cell>
        </row>
        <row r="23">
          <cell r="L23" t="str">
            <v>6.06a</v>
          </cell>
        </row>
        <row r="24">
          <cell r="L24" t="str">
            <v>6.06b</v>
          </cell>
        </row>
        <row r="25">
          <cell r="L25" t="str">
            <v>6.06c</v>
          </cell>
        </row>
        <row r="26">
          <cell r="L26">
            <v>6.07</v>
          </cell>
        </row>
        <row r="27">
          <cell r="L27" t="str">
            <v>6.07a</v>
          </cell>
        </row>
        <row r="28">
          <cell r="L28" t="str">
            <v>6.07b</v>
          </cell>
        </row>
        <row r="29">
          <cell r="L29">
            <v>6.08</v>
          </cell>
        </row>
        <row r="30">
          <cell r="L30" t="str">
            <v>6.08a</v>
          </cell>
        </row>
        <row r="31">
          <cell r="L31" t="str">
            <v>6.08b</v>
          </cell>
        </row>
        <row r="32">
          <cell r="L32" t="str">
            <v>6.08c</v>
          </cell>
        </row>
        <row r="33">
          <cell r="L33">
            <v>6.09</v>
          </cell>
        </row>
        <row r="34">
          <cell r="L34">
            <v>6.1</v>
          </cell>
        </row>
        <row r="35">
          <cell r="L35">
            <v>6.11</v>
          </cell>
        </row>
        <row r="36">
          <cell r="L36" t="str">
            <v>6.11a</v>
          </cell>
        </row>
        <row r="37">
          <cell r="L37" t="str">
            <v>6.11b</v>
          </cell>
        </row>
        <row r="38">
          <cell r="L38" t="str">
            <v>6.11c</v>
          </cell>
        </row>
        <row r="39">
          <cell r="L39" t="str">
            <v>6.11d</v>
          </cell>
        </row>
        <row r="40">
          <cell r="L40" t="str">
            <v>6.11e</v>
          </cell>
        </row>
        <row r="41">
          <cell r="L41">
            <v>6.12</v>
          </cell>
        </row>
        <row r="42">
          <cell r="L42">
            <v>6.13</v>
          </cell>
        </row>
        <row r="43">
          <cell r="L43">
            <v>6.14</v>
          </cell>
        </row>
        <row r="44">
          <cell r="L44">
            <v>6.15</v>
          </cell>
        </row>
        <row r="45">
          <cell r="L45">
            <v>6.16</v>
          </cell>
        </row>
        <row r="47">
          <cell r="L47" t="str">
            <v>6.16A</v>
          </cell>
        </row>
        <row r="48">
          <cell r="L48" t="str">
            <v>6.16Aa</v>
          </cell>
        </row>
        <row r="49">
          <cell r="L49" t="str">
            <v>6.16B</v>
          </cell>
        </row>
        <row r="50">
          <cell r="L50" t="str">
            <v>6.16Ba</v>
          </cell>
        </row>
        <row r="51">
          <cell r="L51" t="str">
            <v>6.16C</v>
          </cell>
        </row>
        <row r="52">
          <cell r="L52" t="str">
            <v>6.16Ca</v>
          </cell>
        </row>
        <row r="53">
          <cell r="L53" t="str">
            <v>6.16D</v>
          </cell>
        </row>
        <row r="54">
          <cell r="L54" t="str">
            <v>6.16Da</v>
          </cell>
        </row>
        <row r="55">
          <cell r="L55" t="str">
            <v>6.16Db</v>
          </cell>
        </row>
        <row r="56">
          <cell r="L56" t="str">
            <v>6.16E</v>
          </cell>
        </row>
        <row r="57">
          <cell r="L57" t="str">
            <v>6.16Ea</v>
          </cell>
        </row>
        <row r="58">
          <cell r="L58" t="str">
            <v>6.16Eb</v>
          </cell>
        </row>
        <row r="59">
          <cell r="L59" t="str">
            <v>6.16F</v>
          </cell>
        </row>
        <row r="60">
          <cell r="L60" t="str">
            <v>6.16Fa</v>
          </cell>
        </row>
        <row r="61">
          <cell r="L61" t="str">
            <v>6.16G</v>
          </cell>
        </row>
        <row r="62">
          <cell r="L62" t="str">
            <v>6.16Ga</v>
          </cell>
        </row>
        <row r="63">
          <cell r="L63" t="str">
            <v>6.16H</v>
          </cell>
        </row>
        <row r="64">
          <cell r="L64" t="str">
            <v>6.16Ha</v>
          </cell>
        </row>
        <row r="65">
          <cell r="L65" t="str">
            <v>6.16J</v>
          </cell>
        </row>
        <row r="66">
          <cell r="L66" t="str">
            <v>6.16Ja</v>
          </cell>
        </row>
        <row r="67">
          <cell r="L67" t="str">
            <v>6.16K</v>
          </cell>
        </row>
        <row r="68">
          <cell r="L68" t="str">
            <v>6.16Ka</v>
          </cell>
        </row>
        <row r="69">
          <cell r="L69" t="str">
            <v>6.16L</v>
          </cell>
        </row>
        <row r="70">
          <cell r="L70" t="str">
            <v>6.16La</v>
          </cell>
        </row>
        <row r="71">
          <cell r="L71" t="str">
            <v>6.16M</v>
          </cell>
        </row>
        <row r="72">
          <cell r="L72" t="str">
            <v>6.16Ma</v>
          </cell>
        </row>
        <row r="73">
          <cell r="L73" t="str">
            <v>6.16N</v>
          </cell>
        </row>
        <row r="74">
          <cell r="L74" t="str">
            <v>6.16Na</v>
          </cell>
        </row>
        <row r="75">
          <cell r="L75" t="str">
            <v>6.16P</v>
          </cell>
        </row>
        <row r="76">
          <cell r="L76" t="str">
            <v>6.16Pa</v>
          </cell>
        </row>
        <row r="77">
          <cell r="L77" t="str">
            <v>6.16Q</v>
          </cell>
        </row>
        <row r="78">
          <cell r="L78" t="str">
            <v>6.16Qa</v>
          </cell>
        </row>
        <row r="79">
          <cell r="L79" t="str">
            <v>6.16R</v>
          </cell>
        </row>
        <row r="80">
          <cell r="L80" t="str">
            <v>6.16Ra</v>
          </cell>
        </row>
        <row r="81">
          <cell r="L81" t="str">
            <v>6.16Rb</v>
          </cell>
        </row>
        <row r="82">
          <cell r="L82" t="str">
            <v>6.16R1</v>
          </cell>
        </row>
        <row r="83">
          <cell r="L83" t="str">
            <v>6.16R1a</v>
          </cell>
        </row>
        <row r="84">
          <cell r="L84" t="str">
            <v>6.16S</v>
          </cell>
        </row>
        <row r="85">
          <cell r="L85" t="str">
            <v>6.16Sa</v>
          </cell>
        </row>
        <row r="86">
          <cell r="L86" t="str">
            <v>6.16T</v>
          </cell>
        </row>
        <row r="87">
          <cell r="L87" t="str">
            <v>6.16Ta</v>
          </cell>
        </row>
        <row r="88">
          <cell r="L88" t="str">
            <v>6.16U</v>
          </cell>
        </row>
        <row r="89">
          <cell r="L89" t="str">
            <v>6.16Ua</v>
          </cell>
        </row>
        <row r="90">
          <cell r="L90" t="str">
            <v>6.16V</v>
          </cell>
        </row>
        <row r="91">
          <cell r="L91" t="str">
            <v>6.16Va</v>
          </cell>
        </row>
        <row r="92">
          <cell r="L92" t="str">
            <v>6.16W</v>
          </cell>
        </row>
        <row r="93">
          <cell r="L93" t="str">
            <v>6.16Wa</v>
          </cell>
        </row>
        <row r="94">
          <cell r="L94" t="str">
            <v>6.16X</v>
          </cell>
        </row>
        <row r="95">
          <cell r="L95" t="str">
            <v>6.16Xa</v>
          </cell>
        </row>
        <row r="96">
          <cell r="L96" t="str">
            <v>6.16Y</v>
          </cell>
        </row>
        <row r="97">
          <cell r="L97" t="str">
            <v>6.16Ya</v>
          </cell>
        </row>
        <row r="98">
          <cell r="L98" t="str">
            <v>6.16Z</v>
          </cell>
        </row>
        <row r="99">
          <cell r="L99" t="str">
            <v>6.16Za</v>
          </cell>
        </row>
        <row r="100">
          <cell r="L100" t="str">
            <v>6.16AA</v>
          </cell>
        </row>
        <row r="101">
          <cell r="L101" t="str">
            <v>6.16AAa</v>
          </cell>
        </row>
        <row r="102">
          <cell r="L102" t="str">
            <v>6.16AB</v>
          </cell>
        </row>
        <row r="103">
          <cell r="L103" t="str">
            <v>6.16ABa</v>
          </cell>
        </row>
        <row r="104">
          <cell r="L104" t="str">
            <v>6.16AC</v>
          </cell>
        </row>
        <row r="105">
          <cell r="L105" t="str">
            <v>6.16ACa</v>
          </cell>
        </row>
        <row r="106">
          <cell r="L106" t="str">
            <v>6.16AD</v>
          </cell>
        </row>
        <row r="107">
          <cell r="L107" t="str">
            <v>6.16ADa</v>
          </cell>
        </row>
        <row r="108">
          <cell r="L108" t="str">
            <v>6.16AE</v>
          </cell>
        </row>
        <row r="109">
          <cell r="L109" t="str">
            <v>6.16AEa</v>
          </cell>
        </row>
        <row r="110">
          <cell r="L110" t="str">
            <v>6.16AG</v>
          </cell>
        </row>
        <row r="111">
          <cell r="L111" t="str">
            <v>6.16AGa</v>
          </cell>
        </row>
        <row r="112">
          <cell r="L112" t="str">
            <v>6.16AH</v>
          </cell>
        </row>
        <row r="113">
          <cell r="L113" t="str">
            <v>6.16AHa</v>
          </cell>
        </row>
        <row r="114">
          <cell r="L114" t="str">
            <v>6.16AJ</v>
          </cell>
        </row>
        <row r="115">
          <cell r="L115" t="str">
            <v>6.16AJa</v>
          </cell>
        </row>
        <row r="116">
          <cell r="L116" t="str">
            <v>6.16AK</v>
          </cell>
        </row>
        <row r="117">
          <cell r="L117" t="str">
            <v>6.16AKa</v>
          </cell>
        </row>
        <row r="118">
          <cell r="L118" t="str">
            <v>6.16AL</v>
          </cell>
        </row>
        <row r="119">
          <cell r="L119" t="str">
            <v>6.16ALa</v>
          </cell>
        </row>
        <row r="120">
          <cell r="L120" t="str">
            <v>6.16AM</v>
          </cell>
        </row>
        <row r="121">
          <cell r="L121" t="str">
            <v>6.16AMa</v>
          </cell>
        </row>
        <row r="122">
          <cell r="L122" t="str">
            <v>6.16AMb</v>
          </cell>
        </row>
        <row r="123">
          <cell r="L123" t="str">
            <v>6.16AN</v>
          </cell>
        </row>
        <row r="124">
          <cell r="L124" t="str">
            <v>6.16ANa</v>
          </cell>
        </row>
        <row r="125">
          <cell r="L125" t="str">
            <v>6.16AP</v>
          </cell>
        </row>
        <row r="126">
          <cell r="L126" t="str">
            <v>6.16APa</v>
          </cell>
        </row>
        <row r="127">
          <cell r="L127" t="str">
            <v>6.16AQ</v>
          </cell>
        </row>
        <row r="128">
          <cell r="L128" t="str">
            <v>6.16AQa</v>
          </cell>
        </row>
        <row r="129">
          <cell r="L129" t="str">
            <v>6.16AR</v>
          </cell>
        </row>
        <row r="130">
          <cell r="L130" t="str">
            <v>6.16ARa</v>
          </cell>
        </row>
        <row r="131">
          <cell r="L131" t="str">
            <v>6.16AS</v>
          </cell>
        </row>
        <row r="132">
          <cell r="L132" t="str">
            <v>6.16ASa</v>
          </cell>
        </row>
        <row r="133">
          <cell r="L133" t="str">
            <v>6.16AT</v>
          </cell>
        </row>
        <row r="134">
          <cell r="L134" t="str">
            <v>6.16ATa</v>
          </cell>
        </row>
        <row r="135">
          <cell r="L135" t="str">
            <v>6.16AU</v>
          </cell>
        </row>
        <row r="136">
          <cell r="L136" t="str">
            <v>6.16AUa</v>
          </cell>
        </row>
        <row r="137">
          <cell r="L137" t="str">
            <v>6.16AV</v>
          </cell>
        </row>
        <row r="138">
          <cell r="L138" t="str">
            <v>6.16AVa</v>
          </cell>
        </row>
        <row r="139">
          <cell r="L139" t="str">
            <v>6.16AY</v>
          </cell>
        </row>
        <row r="140">
          <cell r="L140" t="str">
            <v>6.16AYa</v>
          </cell>
        </row>
        <row r="141">
          <cell r="L141" t="str">
            <v>6.16AZ</v>
          </cell>
        </row>
        <row r="142">
          <cell r="L142" t="str">
            <v>6.16AZa</v>
          </cell>
        </row>
        <row r="143">
          <cell r="L143" t="str">
            <v>6.16BA</v>
          </cell>
        </row>
        <row r="144">
          <cell r="L144" t="str">
            <v>6.16BB</v>
          </cell>
        </row>
        <row r="145">
          <cell r="L145" t="str">
            <v>6.16BC</v>
          </cell>
        </row>
        <row r="146">
          <cell r="L146">
            <v>6.17</v>
          </cell>
        </row>
        <row r="147">
          <cell r="L147" t="str">
            <v>6.17a</v>
          </cell>
        </row>
        <row r="148">
          <cell r="L148" t="str">
            <v>6.17b</v>
          </cell>
        </row>
        <row r="149">
          <cell r="L149">
            <v>6.18</v>
          </cell>
        </row>
        <row r="150">
          <cell r="L150">
            <v>6.19</v>
          </cell>
        </row>
        <row r="151">
          <cell r="L151">
            <v>6.2</v>
          </cell>
        </row>
        <row r="152">
          <cell r="L152">
            <v>6.21</v>
          </cell>
        </row>
        <row r="153">
          <cell r="L153">
            <v>6.22</v>
          </cell>
        </row>
        <row r="154">
          <cell r="L154" t="str">
            <v>6.22a</v>
          </cell>
          <cell r="M154">
            <v>622</v>
          </cell>
        </row>
        <row r="155">
          <cell r="L155" t="str">
            <v>6.22b</v>
          </cell>
          <cell r="M155">
            <v>5049</v>
          </cell>
        </row>
        <row r="156">
          <cell r="L156">
            <v>6.23</v>
          </cell>
        </row>
        <row r="157">
          <cell r="L157" t="str">
            <v>6.23a</v>
          </cell>
        </row>
        <row r="158">
          <cell r="L158">
            <v>6.24</v>
          </cell>
        </row>
        <row r="159">
          <cell r="L159" t="str">
            <v>6.24a</v>
          </cell>
        </row>
        <row r="160">
          <cell r="L160" t="str">
            <v>6.24b</v>
          </cell>
        </row>
        <row r="161">
          <cell r="L161">
            <v>6.25</v>
          </cell>
          <cell r="M161">
            <v>782</v>
          </cell>
        </row>
        <row r="162">
          <cell r="L162">
            <v>6.26</v>
          </cell>
        </row>
        <row r="163">
          <cell r="L163">
            <v>6.27</v>
          </cell>
        </row>
        <row r="164">
          <cell r="L164">
            <v>6.28</v>
          </cell>
        </row>
      </sheetData>
      <sheetData sheetId="30" refreshError="1"/>
      <sheetData sheetId="3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Input Sheet"/>
      <sheetName val="A"/>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ICS-Data"/>
      <sheetName val="Structure List"/>
      <sheetName val="TCS"/>
      <sheetName val="P&amp;P"/>
      <sheetName val="15089_Camber"/>
      <sheetName val="Sheet2"/>
    </sheetNames>
    <sheetDataSet>
      <sheetData sheetId="0" refreshError="1"/>
      <sheetData sheetId="1">
        <row r="1">
          <cell r="B1" t="str">
            <v>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5">
          <cell r="B5">
            <v>0</v>
          </cell>
          <cell r="C5">
            <v>0</v>
          </cell>
          <cell r="D5">
            <v>0</v>
          </cell>
          <cell r="E5">
            <v>0</v>
          </cell>
          <cell r="F5">
            <v>0</v>
          </cell>
          <cell r="G5">
            <v>0</v>
          </cell>
          <cell r="H5">
            <v>0</v>
          </cell>
          <cell r="I5">
            <v>0</v>
          </cell>
          <cell r="J5">
            <v>0</v>
          </cell>
          <cell r="K5">
            <v>0</v>
          </cell>
        </row>
        <row r="6">
          <cell r="B6">
            <v>1</v>
          </cell>
          <cell r="C6">
            <v>0.3</v>
          </cell>
          <cell r="D6">
            <v>0.3</v>
          </cell>
          <cell r="E6">
            <v>2</v>
          </cell>
          <cell r="F6">
            <v>0.5</v>
          </cell>
          <cell r="G6">
            <v>1.2</v>
          </cell>
          <cell r="H6">
            <v>0.3</v>
          </cell>
          <cell r="I6">
            <v>0</v>
          </cell>
          <cell r="J6">
            <v>2</v>
          </cell>
          <cell r="K6">
            <v>1.65825</v>
          </cell>
        </row>
        <row r="7">
          <cell r="B7">
            <v>1.5</v>
          </cell>
          <cell r="C7">
            <v>0.3</v>
          </cell>
          <cell r="D7">
            <v>0.3</v>
          </cell>
          <cell r="E7">
            <v>2</v>
          </cell>
          <cell r="F7">
            <v>0.65</v>
          </cell>
          <cell r="G7">
            <v>1.45</v>
          </cell>
          <cell r="H7">
            <v>0.3</v>
          </cell>
          <cell r="I7">
            <v>0</v>
          </cell>
          <cell r="J7">
            <v>2.4</v>
          </cell>
          <cell r="K7">
            <v>2.0249999999999999</v>
          </cell>
        </row>
        <row r="8">
          <cell r="B8">
            <v>2</v>
          </cell>
          <cell r="C8">
            <v>0.3</v>
          </cell>
          <cell r="D8">
            <v>0.3</v>
          </cell>
          <cell r="E8">
            <v>2</v>
          </cell>
          <cell r="F8">
            <v>0.8</v>
          </cell>
          <cell r="G8">
            <v>1.7</v>
          </cell>
          <cell r="H8">
            <v>0.3</v>
          </cell>
          <cell r="I8">
            <v>0</v>
          </cell>
          <cell r="J8">
            <v>2.8</v>
          </cell>
          <cell r="K8">
            <v>2.3882500000000002</v>
          </cell>
        </row>
        <row r="9">
          <cell r="B9">
            <v>2.5</v>
          </cell>
          <cell r="C9">
            <v>0.3</v>
          </cell>
          <cell r="D9">
            <v>0.375</v>
          </cell>
          <cell r="E9">
            <v>2</v>
          </cell>
          <cell r="F9">
            <v>0.95000000000000007</v>
          </cell>
          <cell r="G9">
            <v>1.9000000000000001</v>
          </cell>
          <cell r="H9">
            <v>0.35000000000000003</v>
          </cell>
          <cell r="I9">
            <v>0.05</v>
          </cell>
          <cell r="J9">
            <v>3.2250000000000005</v>
          </cell>
          <cell r="K9">
            <v>2.82</v>
          </cell>
        </row>
        <row r="10">
          <cell r="B10">
            <v>3</v>
          </cell>
          <cell r="C10">
            <v>0.3</v>
          </cell>
          <cell r="D10">
            <v>0.45</v>
          </cell>
          <cell r="E10">
            <v>2</v>
          </cell>
          <cell r="F10">
            <v>1.1000000000000001</v>
          </cell>
          <cell r="G10">
            <v>2.1</v>
          </cell>
          <cell r="H10">
            <v>0.4</v>
          </cell>
          <cell r="I10">
            <v>0.1</v>
          </cell>
          <cell r="J10">
            <v>3.6500000000000004</v>
          </cell>
          <cell r="K10">
            <v>3.25075</v>
          </cell>
        </row>
        <row r="11">
          <cell r="B11">
            <v>3.5</v>
          </cell>
          <cell r="C11">
            <v>0.3</v>
          </cell>
          <cell r="D11">
            <v>0.47500000000000003</v>
          </cell>
          <cell r="E11">
            <v>2</v>
          </cell>
          <cell r="F11">
            <v>1.3</v>
          </cell>
          <cell r="G11">
            <v>2.2000000000000002</v>
          </cell>
          <cell r="H11">
            <v>0.47500000000000003</v>
          </cell>
          <cell r="I11">
            <v>0.17500000000000002</v>
          </cell>
          <cell r="J11">
            <v>3.9750000000000005</v>
          </cell>
          <cell r="K11">
            <v>3.7800000000000002</v>
          </cell>
        </row>
        <row r="12">
          <cell r="B12">
            <v>4</v>
          </cell>
          <cell r="C12">
            <v>0.3</v>
          </cell>
          <cell r="D12">
            <v>0.5</v>
          </cell>
          <cell r="E12">
            <v>2</v>
          </cell>
          <cell r="F12">
            <v>1.5</v>
          </cell>
          <cell r="G12">
            <v>2.2999999999999998</v>
          </cell>
          <cell r="H12">
            <v>0.55000000000000004</v>
          </cell>
          <cell r="I12">
            <v>0.25</v>
          </cell>
          <cell r="J12">
            <v>4.3</v>
          </cell>
          <cell r="K12">
            <v>4.3057499999999997</v>
          </cell>
        </row>
        <row r="13">
          <cell r="B13">
            <v>4.5</v>
          </cell>
          <cell r="C13">
            <v>0.3</v>
          </cell>
          <cell r="D13">
            <v>0.55000000000000004</v>
          </cell>
          <cell r="E13">
            <v>2</v>
          </cell>
          <cell r="F13">
            <v>1.75</v>
          </cell>
          <cell r="G13">
            <v>2.4</v>
          </cell>
          <cell r="H13">
            <v>0.625</v>
          </cell>
          <cell r="I13">
            <v>0.27500000000000002</v>
          </cell>
          <cell r="J13">
            <v>4.6999999999999993</v>
          </cell>
          <cell r="K13">
            <v>5.13</v>
          </cell>
        </row>
        <row r="14">
          <cell r="B14">
            <v>5</v>
          </cell>
          <cell r="C14">
            <v>0.3</v>
          </cell>
          <cell r="D14">
            <v>0.6</v>
          </cell>
          <cell r="E14">
            <v>2</v>
          </cell>
          <cell r="F14">
            <v>2</v>
          </cell>
          <cell r="G14">
            <v>2.5</v>
          </cell>
          <cell r="H14">
            <v>0.7</v>
          </cell>
          <cell r="I14">
            <v>0.3</v>
          </cell>
          <cell r="J14">
            <v>5.0999999999999996</v>
          </cell>
          <cell r="K14">
            <v>5.9482499999999998</v>
          </cell>
        </row>
        <row r="15">
          <cell r="B15">
            <v>5.5</v>
          </cell>
          <cell r="C15">
            <v>0.3</v>
          </cell>
          <cell r="D15">
            <v>0.65</v>
          </cell>
          <cell r="E15">
            <v>2</v>
          </cell>
          <cell r="F15">
            <v>2.15</v>
          </cell>
          <cell r="G15">
            <v>2.65</v>
          </cell>
          <cell r="H15">
            <v>0.77500000000000002</v>
          </cell>
          <cell r="I15">
            <v>0.32500000000000001</v>
          </cell>
          <cell r="J15">
            <v>5.4499999999999993</v>
          </cell>
          <cell r="K15">
            <v>6.8849999999999998</v>
          </cell>
        </row>
        <row r="16">
          <cell r="B16">
            <v>6</v>
          </cell>
          <cell r="C16">
            <v>0.3</v>
          </cell>
          <cell r="D16">
            <v>0.7</v>
          </cell>
          <cell r="E16">
            <v>2</v>
          </cell>
          <cell r="F16">
            <v>2.2999999999999998</v>
          </cell>
          <cell r="G16">
            <v>2.8</v>
          </cell>
          <cell r="H16">
            <v>0.85</v>
          </cell>
          <cell r="I16">
            <v>0.35</v>
          </cell>
          <cell r="J16">
            <v>5.8</v>
          </cell>
          <cell r="K16">
            <v>7.81325</v>
          </cell>
        </row>
        <row r="17">
          <cell r="B17">
            <v>6.5</v>
          </cell>
          <cell r="C17">
            <v>0.3</v>
          </cell>
          <cell r="D17">
            <v>0.77500000000000002</v>
          </cell>
          <cell r="E17">
            <v>2</v>
          </cell>
          <cell r="F17">
            <v>2.4500000000000002</v>
          </cell>
          <cell r="G17">
            <v>2.9</v>
          </cell>
          <cell r="H17">
            <v>0.92500000000000004</v>
          </cell>
          <cell r="I17">
            <v>0.42499999999999999</v>
          </cell>
          <cell r="J17">
            <v>6.125</v>
          </cell>
          <cell r="K17">
            <v>8.8250000000000011</v>
          </cell>
        </row>
        <row r="18">
          <cell r="B18">
            <v>7</v>
          </cell>
          <cell r="C18">
            <v>0.3</v>
          </cell>
          <cell r="D18">
            <v>0.85</v>
          </cell>
          <cell r="E18">
            <v>2</v>
          </cell>
          <cell r="F18">
            <v>2.6</v>
          </cell>
          <cell r="G18">
            <v>3</v>
          </cell>
          <cell r="H18">
            <v>1</v>
          </cell>
          <cell r="I18">
            <v>0.5</v>
          </cell>
          <cell r="J18">
            <v>6.45</v>
          </cell>
          <cell r="K18">
            <v>9.8357500000000009</v>
          </cell>
        </row>
        <row r="19">
          <cell r="B19">
            <v>8</v>
          </cell>
          <cell r="C19">
            <v>0.33500000000000002</v>
          </cell>
          <cell r="D19">
            <v>1.05</v>
          </cell>
          <cell r="E19">
            <v>2</v>
          </cell>
          <cell r="F19">
            <v>2.65</v>
          </cell>
          <cell r="G19">
            <v>3.5</v>
          </cell>
          <cell r="H19">
            <v>1.25</v>
          </cell>
          <cell r="I19">
            <v>0.70000000000000007</v>
          </cell>
          <cell r="J19">
            <v>7.2</v>
          </cell>
          <cell r="K19">
            <v>13.405000000000001</v>
          </cell>
        </row>
        <row r="20">
          <cell r="B20">
            <v>9</v>
          </cell>
          <cell r="C20">
            <v>0.36499999999999999</v>
          </cell>
          <cell r="D20">
            <v>1.25</v>
          </cell>
          <cell r="E20">
            <v>2</v>
          </cell>
          <cell r="F20">
            <v>2.7</v>
          </cell>
          <cell r="G20">
            <v>4</v>
          </cell>
          <cell r="H20">
            <v>1.5</v>
          </cell>
          <cell r="I20">
            <v>0.9</v>
          </cell>
          <cell r="J20">
            <v>7.95</v>
          </cell>
          <cell r="K20">
            <v>16.964499999999997</v>
          </cell>
        </row>
        <row r="21">
          <cell r="B21">
            <v>9.5</v>
          </cell>
          <cell r="C21">
            <v>0.38500000000000001</v>
          </cell>
          <cell r="D21">
            <v>1.35</v>
          </cell>
          <cell r="E21">
            <v>2</v>
          </cell>
          <cell r="F21">
            <v>2.7250000000000001</v>
          </cell>
          <cell r="G21">
            <v>4.2</v>
          </cell>
          <cell r="H21">
            <v>1.625</v>
          </cell>
          <cell r="I21">
            <v>0.95000000000000007</v>
          </cell>
          <cell r="J21">
            <v>8.2750000000000004</v>
          </cell>
          <cell r="K21">
            <v>19.16</v>
          </cell>
        </row>
        <row r="22">
          <cell r="B22">
            <v>10</v>
          </cell>
          <cell r="C22">
            <v>0.4</v>
          </cell>
          <cell r="D22">
            <v>1.45</v>
          </cell>
          <cell r="E22">
            <v>2</v>
          </cell>
          <cell r="F22">
            <v>2.75</v>
          </cell>
          <cell r="G22">
            <v>4.4000000000000004</v>
          </cell>
          <cell r="H22">
            <v>1.75</v>
          </cell>
          <cell r="I22">
            <v>1</v>
          </cell>
          <cell r="J22">
            <v>8.6000000000000014</v>
          </cell>
          <cell r="K22">
            <v>21.354474161100001</v>
          </cell>
        </row>
      </sheetData>
      <sheetData sheetId="21" refreshError="1"/>
      <sheetData sheetId="22" refreshError="1"/>
      <sheetData sheetId="23" refreshError="1"/>
      <sheetData sheetId="24" refreshError="1"/>
      <sheetData sheetId="2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qty"/>
      <sheetName val="103+158"/>
      <sheetName val="103+158 (W)"/>
      <sheetName val="Tables"/>
      <sheetName val="RCC Wall"/>
    </sheetNames>
    <sheetDataSet>
      <sheetData sheetId="0"/>
      <sheetData sheetId="1"/>
      <sheetData sheetId="2"/>
      <sheetData sheetId="3">
        <row r="3">
          <cell r="B3" t="str">
            <v>Dia of Pipe</v>
          </cell>
        </row>
      </sheetData>
      <sheetData sheetId="4">
        <row r="4">
          <cell r="A4">
            <v>0</v>
          </cell>
          <cell r="B4">
            <v>0</v>
          </cell>
          <cell r="C4">
            <v>0</v>
          </cell>
          <cell r="D4">
            <v>0</v>
          </cell>
          <cell r="E4">
            <v>0</v>
          </cell>
          <cell r="F4">
            <v>0</v>
          </cell>
          <cell r="G4">
            <v>0</v>
          </cell>
          <cell r="H4">
            <v>0</v>
          </cell>
          <cell r="I4">
            <v>0</v>
          </cell>
          <cell r="J4">
            <v>0</v>
          </cell>
          <cell r="K4">
            <v>0</v>
          </cell>
          <cell r="L4">
            <v>0</v>
          </cell>
        </row>
        <row r="5">
          <cell r="A5">
            <v>1</v>
          </cell>
          <cell r="B5">
            <v>0.3</v>
          </cell>
          <cell r="C5">
            <v>0.3</v>
          </cell>
          <cell r="D5">
            <v>2</v>
          </cell>
          <cell r="E5">
            <v>0.5</v>
          </cell>
          <cell r="F5">
            <v>1.2</v>
          </cell>
          <cell r="G5">
            <v>0.3</v>
          </cell>
          <cell r="H5">
            <v>0</v>
          </cell>
          <cell r="I5">
            <v>1.4662608737</v>
          </cell>
          <cell r="J5" t="str">
            <v>\\icsserver\Transportation Structures\14003_Kalyan-Nirmal (New NH-61)\14003_Drawings\Typ &amp; Misc Drawings\04-14003-PS-ST-04-R0_RCC_Ret.wall_Straight_BackFill-LSM.dwg</v>
          </cell>
          <cell r="K5">
            <v>59</v>
          </cell>
          <cell r="L5">
            <v>2</v>
          </cell>
        </row>
        <row r="6">
          <cell r="A6">
            <v>1.5</v>
          </cell>
          <cell r="B6">
            <v>0.3</v>
          </cell>
          <cell r="C6">
            <v>0.35000000000000003</v>
          </cell>
          <cell r="D6">
            <v>2</v>
          </cell>
          <cell r="E6">
            <v>0.65</v>
          </cell>
          <cell r="F6">
            <v>1.45</v>
          </cell>
          <cell r="G6">
            <v>0.3</v>
          </cell>
          <cell r="H6">
            <v>0</v>
          </cell>
          <cell r="I6">
            <v>1.8350000000000002</v>
          </cell>
          <cell r="J6">
            <v>0</v>
          </cell>
          <cell r="K6">
            <v>61</v>
          </cell>
          <cell r="L6">
            <v>2.4500000000000002</v>
          </cell>
        </row>
        <row r="7">
          <cell r="A7">
            <v>2</v>
          </cell>
          <cell r="B7">
            <v>0.3</v>
          </cell>
          <cell r="C7">
            <v>0.4</v>
          </cell>
          <cell r="D7">
            <v>2</v>
          </cell>
          <cell r="E7">
            <v>0.8</v>
          </cell>
          <cell r="F7">
            <v>1.7</v>
          </cell>
          <cell r="G7">
            <v>0.3</v>
          </cell>
          <cell r="H7">
            <v>0</v>
          </cell>
          <cell r="I7">
            <v>2.1962608737</v>
          </cell>
          <cell r="J7" t="str">
            <v>\\icsserver\Transportation Structures\14003_Kalyan-Nirmal (New NH-61)\14003_Drawings\Typ &amp; Misc Drawings\04-14003-PS-ST-04-R0_RCC_Ret.wall_Straight_BackFill-LSM.dwg</v>
          </cell>
          <cell r="K7">
            <v>63</v>
          </cell>
          <cell r="L7">
            <v>2.9000000000000004</v>
          </cell>
        </row>
        <row r="8">
          <cell r="A8">
            <v>2.5</v>
          </cell>
          <cell r="B8">
            <v>0.3</v>
          </cell>
          <cell r="C8">
            <v>0.42499999999999999</v>
          </cell>
          <cell r="D8">
            <v>2</v>
          </cell>
          <cell r="E8">
            <v>0.95000000000000007</v>
          </cell>
          <cell r="F8">
            <v>1.9000000000000001</v>
          </cell>
          <cell r="G8">
            <v>0.35000000000000003</v>
          </cell>
          <cell r="H8">
            <v>0.05</v>
          </cell>
          <cell r="I8">
            <v>2.6350000000000002</v>
          </cell>
          <cell r="J8">
            <v>0</v>
          </cell>
          <cell r="K8">
            <v>67</v>
          </cell>
          <cell r="L8">
            <v>3.2750000000000004</v>
          </cell>
        </row>
        <row r="9">
          <cell r="A9">
            <v>3</v>
          </cell>
          <cell r="B9">
            <v>0.3</v>
          </cell>
          <cell r="C9">
            <v>0.45</v>
          </cell>
          <cell r="D9">
            <v>2</v>
          </cell>
          <cell r="E9">
            <v>1.1000000000000001</v>
          </cell>
          <cell r="F9">
            <v>2.1</v>
          </cell>
          <cell r="G9">
            <v>0.4</v>
          </cell>
          <cell r="H9">
            <v>0.1</v>
          </cell>
          <cell r="I9">
            <v>3.0587608736999998</v>
          </cell>
          <cell r="J9" t="str">
            <v>\\icsserver\Transportation Structures\14003_Kalyan-Nirmal (New NH-61)\14003_Drawings\Typ &amp; Misc Drawings\04-14003-PS-ST-04-R0_RCC_Ret.wall_Straight_BackFill-LSM.dwg</v>
          </cell>
          <cell r="K9">
            <v>71</v>
          </cell>
          <cell r="L9">
            <v>3.6500000000000004</v>
          </cell>
        </row>
        <row r="10">
          <cell r="A10">
            <v>3.5</v>
          </cell>
          <cell r="B10">
            <v>0.3</v>
          </cell>
          <cell r="C10">
            <v>0.47500000000000003</v>
          </cell>
          <cell r="D10">
            <v>2</v>
          </cell>
          <cell r="E10">
            <v>1.3</v>
          </cell>
          <cell r="F10">
            <v>2.2000000000000002</v>
          </cell>
          <cell r="G10">
            <v>0.5</v>
          </cell>
          <cell r="H10">
            <v>0.2</v>
          </cell>
          <cell r="I10">
            <v>3.645</v>
          </cell>
          <cell r="J10">
            <v>0</v>
          </cell>
          <cell r="K10">
            <v>75</v>
          </cell>
          <cell r="L10">
            <v>3.9750000000000005</v>
          </cell>
        </row>
        <row r="11">
          <cell r="A11">
            <v>4</v>
          </cell>
          <cell r="B11">
            <v>0.3</v>
          </cell>
          <cell r="C11">
            <v>0.5</v>
          </cell>
          <cell r="D11">
            <v>2</v>
          </cell>
          <cell r="E11">
            <v>1.5</v>
          </cell>
          <cell r="F11">
            <v>2.2999999999999998</v>
          </cell>
          <cell r="G11">
            <v>0.6</v>
          </cell>
          <cell r="H11">
            <v>0.3</v>
          </cell>
          <cell r="I11">
            <v>4.2212121399000004</v>
          </cell>
          <cell r="J11" t="str">
            <v>\\icsserver\Transportation Structures\14003_Kalyan-Nirmal (New NH-61)\14003_Drawings\Typ &amp; Misc Drawings\04-14003-PS-ST-04-R0_RCC_Ret.wall_Straight_BackFill-LSM.dwg</v>
          </cell>
          <cell r="K11">
            <v>79</v>
          </cell>
          <cell r="L11">
            <v>4.3</v>
          </cell>
        </row>
        <row r="12">
          <cell r="A12">
            <v>4.5</v>
          </cell>
          <cell r="B12">
            <v>0.3</v>
          </cell>
          <cell r="C12">
            <v>0.55000000000000004</v>
          </cell>
          <cell r="D12">
            <v>2</v>
          </cell>
          <cell r="E12">
            <v>1.75</v>
          </cell>
          <cell r="F12">
            <v>2.4</v>
          </cell>
          <cell r="G12">
            <v>0.70000000000000007</v>
          </cell>
          <cell r="H12">
            <v>0.35000000000000003</v>
          </cell>
          <cell r="I12">
            <v>5.12</v>
          </cell>
          <cell r="J12">
            <v>0</v>
          </cell>
          <cell r="K12">
            <v>78</v>
          </cell>
          <cell r="L12">
            <v>4.6999999999999993</v>
          </cell>
        </row>
        <row r="13">
          <cell r="A13">
            <v>5</v>
          </cell>
          <cell r="B13">
            <v>0.3</v>
          </cell>
          <cell r="C13">
            <v>0.6</v>
          </cell>
          <cell r="D13">
            <v>2</v>
          </cell>
          <cell r="E13">
            <v>2</v>
          </cell>
          <cell r="F13">
            <v>2.5</v>
          </cell>
          <cell r="G13">
            <v>0.8</v>
          </cell>
          <cell r="H13">
            <v>0.4</v>
          </cell>
          <cell r="I13">
            <v>6.0121428312000003</v>
          </cell>
          <cell r="J13" t="str">
            <v>\\icsserver\Transportation Structures\14003_Kalyan-Nirmal (New NH-61)\14003_Drawings\Typ &amp; Misc Drawings\04-14003-PS-ST-04-R0_RCC_Ret.wall_Straight_BackFill-LSM.dwg</v>
          </cell>
          <cell r="K13">
            <v>76</v>
          </cell>
          <cell r="L13">
            <v>5.0999999999999996</v>
          </cell>
        </row>
        <row r="14">
          <cell r="A14">
            <v>5.5</v>
          </cell>
          <cell r="B14">
            <v>0.3</v>
          </cell>
          <cell r="C14">
            <v>0.65</v>
          </cell>
          <cell r="D14">
            <v>2</v>
          </cell>
          <cell r="E14">
            <v>2.15</v>
          </cell>
          <cell r="F14">
            <v>2.65</v>
          </cell>
          <cell r="G14">
            <v>0.875</v>
          </cell>
          <cell r="H14">
            <v>0.42499999999999999</v>
          </cell>
          <cell r="I14">
            <v>6.9649999999999999</v>
          </cell>
          <cell r="J14">
            <v>0</v>
          </cell>
          <cell r="K14">
            <v>82</v>
          </cell>
          <cell r="L14">
            <v>5.4499999999999993</v>
          </cell>
        </row>
        <row r="15">
          <cell r="A15">
            <v>6</v>
          </cell>
          <cell r="B15">
            <v>0.3</v>
          </cell>
          <cell r="C15">
            <v>0.7</v>
          </cell>
          <cell r="D15">
            <v>2</v>
          </cell>
          <cell r="E15">
            <v>2.2999999999999998</v>
          </cell>
          <cell r="F15">
            <v>2.8</v>
          </cell>
          <cell r="G15">
            <v>0.95</v>
          </cell>
          <cell r="H15">
            <v>0.45</v>
          </cell>
          <cell r="I15">
            <v>7.9112608737000008</v>
          </cell>
          <cell r="J15" t="str">
            <v>\\icsserver\Transportation Structures\14003_Kalyan-Nirmal (New NH-61)\14003_Drawings\Typ &amp; Misc Drawings\04-14003-PS-ST-04-R0_RCC_Ret.wall_Straight_BackFill-LSM.dwg</v>
          </cell>
          <cell r="K15">
            <v>88</v>
          </cell>
          <cell r="L15">
            <v>5.8</v>
          </cell>
        </row>
        <row r="16">
          <cell r="A16">
            <v>6.5</v>
          </cell>
          <cell r="B16">
            <v>0.3</v>
          </cell>
          <cell r="C16">
            <v>0.77500000000000002</v>
          </cell>
          <cell r="D16">
            <v>2</v>
          </cell>
          <cell r="E16">
            <v>2.4500000000000002</v>
          </cell>
          <cell r="F16">
            <v>2.9</v>
          </cell>
          <cell r="G16">
            <v>1.0249999999999999</v>
          </cell>
          <cell r="H16">
            <v>0.55000000000000004</v>
          </cell>
          <cell r="I16">
            <v>9.0250000000000004</v>
          </cell>
          <cell r="J16">
            <v>0</v>
          </cell>
          <cell r="K16">
            <v>94</v>
          </cell>
          <cell r="L16">
            <v>6.125</v>
          </cell>
        </row>
        <row r="17">
          <cell r="A17">
            <v>7</v>
          </cell>
          <cell r="B17">
            <v>0.3</v>
          </cell>
          <cell r="C17">
            <v>0.85</v>
          </cell>
          <cell r="D17">
            <v>2</v>
          </cell>
          <cell r="E17">
            <v>2.6</v>
          </cell>
          <cell r="F17">
            <v>3</v>
          </cell>
          <cell r="G17">
            <v>1.1000000000000001</v>
          </cell>
          <cell r="H17">
            <v>0.65</v>
          </cell>
          <cell r="I17">
            <v>10.127510873699999</v>
          </cell>
          <cell r="J17" t="str">
            <v>\\icsserver\Transportation Structures\14003_Kalyan-Nirmal (New NH-61)\14003_Drawings\Typ &amp; Misc Drawings\04-14003-PS-ST-04-R0_RCC_Ret.wall_Straight_BackFill-LSM.dwg</v>
          </cell>
          <cell r="K17">
            <v>100</v>
          </cell>
          <cell r="L17">
            <v>6.45</v>
          </cell>
        </row>
        <row r="18">
          <cell r="A18">
            <v>7.5</v>
          </cell>
          <cell r="B18">
            <v>0.35000000000000003</v>
          </cell>
          <cell r="C18">
            <v>1.075</v>
          </cell>
          <cell r="D18">
            <v>2</v>
          </cell>
          <cell r="E18">
            <v>2.5500000000000003</v>
          </cell>
          <cell r="F18">
            <v>2.8000000000000003</v>
          </cell>
          <cell r="G18">
            <v>1.35</v>
          </cell>
          <cell r="H18">
            <v>0.77500000000000002</v>
          </cell>
          <cell r="I18">
            <v>12.115</v>
          </cell>
          <cell r="J18">
            <v>0</v>
          </cell>
          <cell r="K18">
            <v>84</v>
          </cell>
          <cell r="L18">
            <v>6.4250000000000007</v>
          </cell>
        </row>
        <row r="19">
          <cell r="A19">
            <v>8</v>
          </cell>
          <cell r="B19">
            <v>0.4</v>
          </cell>
          <cell r="C19">
            <v>1.3</v>
          </cell>
          <cell r="D19">
            <v>2</v>
          </cell>
          <cell r="E19">
            <v>2.5</v>
          </cell>
          <cell r="F19">
            <v>2.6</v>
          </cell>
          <cell r="G19">
            <v>1.6</v>
          </cell>
          <cell r="H19">
            <v>0.9</v>
          </cell>
          <cell r="I19">
            <v>14.09</v>
          </cell>
          <cell r="J19">
            <v>0</v>
          </cell>
          <cell r="K19">
            <v>68</v>
          </cell>
          <cell r="L19">
            <v>6.4</v>
          </cell>
        </row>
        <row r="20">
          <cell r="A20">
            <v>8.5</v>
          </cell>
          <cell r="B20">
            <v>0.4</v>
          </cell>
          <cell r="C20">
            <v>1.35</v>
          </cell>
          <cell r="D20">
            <v>2.25</v>
          </cell>
          <cell r="E20">
            <v>2.75</v>
          </cell>
          <cell r="F20">
            <v>3</v>
          </cell>
          <cell r="G20">
            <v>1.65</v>
          </cell>
          <cell r="H20">
            <v>0.95</v>
          </cell>
          <cell r="I20">
            <v>16.707999999999998</v>
          </cell>
          <cell r="J20">
            <v>0</v>
          </cell>
          <cell r="K20">
            <v>68</v>
          </cell>
          <cell r="L20">
            <v>7.1</v>
          </cell>
        </row>
        <row r="21">
          <cell r="A21">
            <v>9</v>
          </cell>
          <cell r="B21">
            <v>0.4</v>
          </cell>
          <cell r="C21">
            <v>1.45</v>
          </cell>
          <cell r="D21">
            <v>2.25</v>
          </cell>
          <cell r="E21">
            <v>3</v>
          </cell>
          <cell r="F21">
            <v>3.5</v>
          </cell>
          <cell r="G21">
            <v>1.7</v>
          </cell>
          <cell r="H21">
            <v>1</v>
          </cell>
          <cell r="I21">
            <v>19.325999999999997</v>
          </cell>
          <cell r="J21" t="str">
            <v>\\icsserver\Transportation Structures\13010_Jhalawar-MPRJ Border\Drawing\400+005(P)_402+700(E)_MJ_4011_3x30.0\400+005_Execution\20-13010-MJ-PS-GA-4011-20-R0.0_Retaining Wall_10m HEIGHT</v>
          </cell>
          <cell r="K21">
            <v>68</v>
          </cell>
          <cell r="L21">
            <v>7.95</v>
          </cell>
        </row>
        <row r="22">
          <cell r="A22">
            <v>9.5</v>
          </cell>
          <cell r="B22">
            <v>0.4</v>
          </cell>
          <cell r="C22">
            <v>1.55</v>
          </cell>
          <cell r="D22">
            <v>2.75</v>
          </cell>
          <cell r="E22">
            <v>3.3</v>
          </cell>
          <cell r="F22">
            <v>3.9</v>
          </cell>
          <cell r="G22">
            <v>1.75</v>
          </cell>
          <cell r="H22">
            <v>1</v>
          </cell>
          <cell r="I22">
            <v>21.943999999999996</v>
          </cell>
          <cell r="J22">
            <v>0</v>
          </cell>
          <cell r="K22">
            <v>68</v>
          </cell>
          <cell r="L22">
            <v>8.75</v>
          </cell>
        </row>
        <row r="23">
          <cell r="A23">
            <v>10</v>
          </cell>
          <cell r="B23">
            <v>0.4</v>
          </cell>
          <cell r="C23">
            <v>1.6</v>
          </cell>
          <cell r="D23">
            <v>3</v>
          </cell>
          <cell r="E23">
            <v>3.6</v>
          </cell>
          <cell r="F23">
            <v>4.3</v>
          </cell>
          <cell r="G23">
            <v>1.8</v>
          </cell>
          <cell r="H23">
            <v>1</v>
          </cell>
          <cell r="I23">
            <v>24.56</v>
          </cell>
          <cell r="J23">
            <v>0</v>
          </cell>
          <cell r="K23">
            <v>68</v>
          </cell>
          <cell r="L23">
            <v>9.5</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Fly Overs"/>
      <sheetName val="Material"/>
      <sheetName val="Machinery"/>
      <sheetName val="Debit_RMC"/>
      <sheetName val="Supply_RMC"/>
      <sheetName val="Royalty"/>
      <sheetName val="Details_Transit"/>
      <sheetName val="Details_Pump"/>
      <sheetName val="TALLY"/>
      <sheetName val="TALLY_STEEL"/>
      <sheetName val="Ankleshwar_205+832"/>
      <sheetName val="Valia_208"/>
      <sheetName val="Debit_Transit"/>
      <sheetName val="RATE COMPILATION"/>
      <sheetName val="Monthly Turnover (Final)"/>
      <sheetName val="Monthly Programme"/>
      <sheetName val="Sheet4"/>
      <sheetName val="CrRajWMM"/>
      <sheetName val="B2.MB_Deck"/>
      <sheetName val="MAIN"/>
      <sheetName val="9.Major Bridge"/>
      <sheetName val="8. ROB"/>
      <sheetName val="10.Minor Structure"/>
      <sheetName val="7. FLYOVER"/>
      <sheetName val="2. Earthwork"/>
      <sheetName val="UNP-NCW "/>
      <sheetName val="SOR"/>
      <sheetName val="BHANDUP"/>
      <sheetName val="RMC_Debit_Panjar_MB"/>
      <sheetName val="RMC_Debit"/>
      <sheetName val="2.2"/>
      <sheetName val="Details_RMC"/>
      <sheetName val="Evaluate"/>
      <sheetName val="Rate Analysis"/>
      <sheetName val="Labour"/>
      <sheetName val="Plant &amp;  Machinery"/>
      <sheetName val="Improvements"/>
      <sheetName val="Intro"/>
      <sheetName val="BOQ"/>
      <sheetName val="Debit_Pump"/>
      <sheetName val="Fill this out first..."/>
      <sheetName val="data"/>
      <sheetName val="master"/>
      <sheetName val="Material "/>
      <sheetName val="Site TS-02"/>
      <sheetName val="External Toilet Block Abstract"/>
      <sheetName val="(31)"/>
      <sheetName val="DATA SHEET"/>
      <sheetName val="PROG_DATA"/>
      <sheetName val="NonSSR"/>
      <sheetName val="FT-05-02IsoBOM"/>
      <sheetName val="RATE LINK UP"/>
      <sheetName val="Non debit-RMC"/>
      <sheetName val="NAME"/>
      <sheetName val="water prop."/>
      <sheetName val="Steel-Circular"/>
      <sheetName val="A.O.R."/>
      <sheetName val="Sheet3"/>
      <sheetName val="DETAILED  BOQ"/>
      <sheetName val="Sheet2"/>
      <sheetName val="STEEL"/>
      <sheetName val="BOQ Distribution"/>
      <sheetName val="TAX"/>
      <sheetName val="Culverts"/>
      <sheetName val="PRECAST lightconc-II"/>
      <sheetName val="PLAN_FEB97"/>
      <sheetName val="Timesheet"/>
      <sheetName val="section"/>
      <sheetName val="RIP1"/>
      <sheetName val="Labour &amp; Plant"/>
      <sheetName val="Summary"/>
      <sheetName val="cul-invSUBMITTED"/>
      <sheetName val="New Construction"/>
      <sheetName val="7"/>
      <sheetName val="8"/>
      <sheetName val="10"/>
      <sheetName val="11"/>
      <sheetName val="13"/>
      <sheetName val="15"/>
      <sheetName val="16"/>
      <sheetName val="2"/>
      <sheetName val="3"/>
      <sheetName val="4"/>
      <sheetName val="6"/>
      <sheetName val="9"/>
      <sheetName val="14"/>
      <sheetName val="Qty SR"/>
      <sheetName val="basdat"/>
      <sheetName val="maing1"/>
      <sheetName val="4 Annex 1 Basic rate"/>
      <sheetName val="FORM7"/>
      <sheetName val="AOR"/>
      <sheetName val="05.Jun-08"/>
      <sheetName val="AOC"/>
      <sheetName val="AOC-8"/>
      <sheetName val=" Type III"/>
      <sheetName val="Abstract of cost"/>
      <sheetName val="PROCTOR"/>
      <sheetName val="aoc-10"/>
      <sheetName val="aoc-11"/>
      <sheetName val="BATCHING PLANT PRO"/>
    </sheetNames>
    <sheetDataSet>
      <sheetData sheetId="0" refreshError="1"/>
      <sheetData sheetId="1"/>
      <sheetData sheetId="2" refreshError="1"/>
      <sheetData sheetId="3" refreshError="1"/>
      <sheetData sheetId="4" refreshError="1"/>
      <sheetData sheetId="5"/>
      <sheetData sheetId="6">
        <row r="21">
          <cell r="I21">
            <v>36057173</v>
          </cell>
        </row>
      </sheetData>
      <sheetData sheetId="7">
        <row r="14">
          <cell r="H14">
            <v>371400</v>
          </cell>
        </row>
      </sheetData>
      <sheetData sheetId="8"/>
      <sheetData sheetId="9">
        <row r="3">
          <cell r="B3">
            <v>33.5</v>
          </cell>
        </row>
      </sheetData>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list"/>
      <sheetName val="Estimate_Slab"/>
      <sheetName val="Labour"/>
      <sheetName val="Material"/>
      <sheetName val="Plant _  Machinery"/>
      <sheetName val="Labour &amp; Plant"/>
      <sheetName val="CD"/>
      <sheetName val="CD_All_No_"/>
      <sheetName val="Road Detail Est."/>
      <sheetName val="Road data"/>
      <sheetName val="Input"/>
      <sheetName val="misc"/>
      <sheetName val="Sheet1"/>
      <sheetName val="Direct cost shed A-"/>
      <sheetName val="Estimate"/>
      <sheetName val="A"/>
      <sheetName val="steam outlet"/>
      <sheetName val="Ana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L040"/>
      <sheetName val="Labour"/>
      <sheetName val="Material"/>
      <sheetName val="Plant _  Machinery"/>
      <sheetName val="Roadlist"/>
      <sheetName val="doq"/>
      <sheetName val="Material "/>
      <sheetName val="Expanded OD"/>
      <sheetName val="Barchart"/>
      <sheetName val="Estimate"/>
      <sheetName val="ENCL10-C"/>
      <sheetName val="Estimate_Slab"/>
      <sheetName val="VLOOKUP"/>
      <sheetName val="Sheet1"/>
      <sheetName val="Design_abf"/>
      <sheetName val="Sheet7"/>
      <sheetName val="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OQ"/>
      <sheetName val="Summary"/>
      <sheetName val="Details of CS"/>
      <sheetName val="Crust &amp; Width of CS"/>
      <sheetName val="LBD-RE Wall"/>
      <sheetName val="Template"/>
      <sheetName val="Junctions"/>
      <sheetName val="RE Wall"/>
      <sheetName val="Retaining Wall"/>
      <sheetName val="Service Road"/>
      <sheetName val="C&amp;G"/>
      <sheetName val="BC"/>
      <sheetName val="DBM"/>
      <sheetName val="WMM-M"/>
      <sheetName val="WMM-P"/>
      <sheetName val="GSB"/>
      <sheetName val="SG"/>
      <sheetName val="Hard-Shld"/>
      <sheetName val="Earth-Shld"/>
      <sheetName val="Exsiting width"/>
      <sheetName val="Toll Plaza(2-Lane)"/>
      <sheetName val="Overhead &amp; Cantilever"/>
      <sheetName val="BUS BAY"/>
      <sheetName val="Truck Laybye"/>
      <sheetName val="Road Marking"/>
      <sheetName val="Road Transitions"/>
      <sheetName val="Electric"/>
      <sheetName val="Extra Widening"/>
      <sheetName val="Chute Drain-1"/>
      <sheetName val="Miscellaneous"/>
      <sheetName val="Chute Drain-Aproach"/>
      <sheetName val="Temporary Diversion"/>
      <sheetName val="Median &amp; Kerb"/>
      <sheetName val="Median Opening"/>
      <sheetName val="Sign Boards"/>
      <sheetName val="EXTRA ITEMS"/>
      <sheetName val="PQC Road"/>
      <sheetName val="Rest Area"/>
      <sheetName val="Median Drain"/>
      <sheetName val="Tables"/>
      <sheetName val="Sheet2"/>
    </sheetNames>
    <sheetDataSet>
      <sheetData sheetId="0"/>
      <sheetData sheetId="1"/>
      <sheetData sheetId="2"/>
      <sheetData sheetId="3">
        <row r="98">
          <cell r="A98" t="str">
            <v>Type 1</v>
          </cell>
          <cell r="B98">
            <v>49078</v>
          </cell>
          <cell r="C98">
            <v>61.9</v>
          </cell>
          <cell r="D98">
            <v>49016.1</v>
          </cell>
          <cell r="F98" t="str">
            <v>Type 1</v>
          </cell>
          <cell r="G98">
            <v>0</v>
          </cell>
          <cell r="H98">
            <v>0</v>
          </cell>
          <cell r="I98">
            <v>0</v>
          </cell>
        </row>
        <row r="99">
          <cell r="A99" t="str">
            <v>Type 2</v>
          </cell>
          <cell r="B99">
            <v>27002</v>
          </cell>
          <cell r="C99">
            <v>426</v>
          </cell>
          <cell r="D99">
            <v>26576</v>
          </cell>
          <cell r="F99" t="str">
            <v>Type 2</v>
          </cell>
          <cell r="G99">
            <v>0</v>
          </cell>
          <cell r="H99">
            <v>0</v>
          </cell>
          <cell r="I99">
            <v>0</v>
          </cell>
        </row>
        <row r="100">
          <cell r="A100" t="str">
            <v>Type 3</v>
          </cell>
          <cell r="B100">
            <v>11273</v>
          </cell>
          <cell r="C100">
            <v>0</v>
          </cell>
          <cell r="D100">
            <v>11273</v>
          </cell>
          <cell r="F100" t="str">
            <v>Type 3</v>
          </cell>
          <cell r="G100">
            <v>0</v>
          </cell>
          <cell r="H100">
            <v>0</v>
          </cell>
          <cell r="I100">
            <v>0</v>
          </cell>
        </row>
        <row r="101">
          <cell r="A101" t="str">
            <v>Type 4</v>
          </cell>
          <cell r="B101">
            <v>12130</v>
          </cell>
          <cell r="C101">
            <v>946.05</v>
          </cell>
          <cell r="D101">
            <v>11183.95</v>
          </cell>
          <cell r="F101" t="str">
            <v>Type 4</v>
          </cell>
          <cell r="G101">
            <v>2100</v>
          </cell>
          <cell r="H101">
            <v>0</v>
          </cell>
          <cell r="I101">
            <v>2100</v>
          </cell>
        </row>
        <row r="102">
          <cell r="A102" t="str">
            <v>Type 5</v>
          </cell>
          <cell r="B102">
            <v>900</v>
          </cell>
          <cell r="C102">
            <v>0</v>
          </cell>
          <cell r="D102">
            <v>900</v>
          </cell>
          <cell r="F102" t="str">
            <v>Type 5</v>
          </cell>
          <cell r="G102">
            <v>0</v>
          </cell>
          <cell r="H102">
            <v>0</v>
          </cell>
          <cell r="I102">
            <v>0</v>
          </cell>
        </row>
        <row r="103">
          <cell r="A103" t="str">
            <v>Type 6</v>
          </cell>
          <cell r="B103">
            <v>3340</v>
          </cell>
          <cell r="C103">
            <v>0</v>
          </cell>
          <cell r="D103">
            <v>3340</v>
          </cell>
          <cell r="F103" t="str">
            <v>Type 6</v>
          </cell>
          <cell r="G103">
            <v>0</v>
          </cell>
          <cell r="H103">
            <v>0</v>
          </cell>
          <cell r="I103">
            <v>0</v>
          </cell>
        </row>
        <row r="104">
          <cell r="A104" t="str">
            <v>Type 7</v>
          </cell>
          <cell r="B104">
            <v>35310</v>
          </cell>
          <cell r="C104">
            <v>0</v>
          </cell>
          <cell r="D104">
            <v>35310</v>
          </cell>
          <cell r="F104" t="str">
            <v>Type 7</v>
          </cell>
          <cell r="G104">
            <v>23000</v>
          </cell>
          <cell r="H104">
            <v>0</v>
          </cell>
          <cell r="I104">
            <v>23000</v>
          </cell>
        </row>
        <row r="105">
          <cell r="A105" t="str">
            <v>Type 8</v>
          </cell>
          <cell r="B105">
            <v>300</v>
          </cell>
          <cell r="C105">
            <v>0</v>
          </cell>
          <cell r="D105">
            <v>300</v>
          </cell>
          <cell r="F105" t="str">
            <v>Type 8</v>
          </cell>
          <cell r="G105">
            <v>0</v>
          </cell>
          <cell r="H105">
            <v>0</v>
          </cell>
          <cell r="I105">
            <v>0</v>
          </cell>
        </row>
        <row r="106">
          <cell r="A106">
            <v>0</v>
          </cell>
          <cell r="B106">
            <v>0</v>
          </cell>
          <cell r="C106">
            <v>0</v>
          </cell>
          <cell r="D106">
            <v>0</v>
          </cell>
          <cell r="F106">
            <v>0</v>
          </cell>
          <cell r="G106">
            <v>0</v>
          </cell>
          <cell r="H106">
            <v>0</v>
          </cell>
          <cell r="I106">
            <v>0</v>
          </cell>
        </row>
        <row r="107">
          <cell r="A107">
            <v>0</v>
          </cell>
          <cell r="B107">
            <v>0</v>
          </cell>
          <cell r="C107">
            <v>0</v>
          </cell>
          <cell r="D107">
            <v>0</v>
          </cell>
          <cell r="F107">
            <v>0</v>
          </cell>
          <cell r="G107">
            <v>0</v>
          </cell>
          <cell r="H107">
            <v>0</v>
          </cell>
          <cell r="I107">
            <v>0</v>
          </cell>
        </row>
        <row r="108">
          <cell r="A108" t="str">
            <v>Structure</v>
          </cell>
          <cell r="B108">
            <v>139333</v>
          </cell>
          <cell r="C108">
            <v>1433.9499999999998</v>
          </cell>
          <cell r="D108">
            <v>137899.04999999999</v>
          </cell>
          <cell r="F108" t="str">
            <v>Structure</v>
          </cell>
          <cell r="G108">
            <v>25100</v>
          </cell>
          <cell r="H108">
            <v>0</v>
          </cell>
          <cell r="I108">
            <v>25100</v>
          </cell>
        </row>
      </sheetData>
      <sheetData sheetId="4">
        <row r="19">
          <cell r="C19" t="str">
            <v>Type 1</v>
          </cell>
          <cell r="D19">
            <v>0.04</v>
          </cell>
          <cell r="E19">
            <v>6.5000000000000002E-2</v>
          </cell>
          <cell r="F19">
            <v>0.125</v>
          </cell>
          <cell r="G19">
            <v>0.125</v>
          </cell>
          <cell r="H19">
            <v>0</v>
          </cell>
          <cell r="I19">
            <v>0.2</v>
          </cell>
          <cell r="J19">
            <v>0.5</v>
          </cell>
          <cell r="K19">
            <v>0.35499999999999998</v>
          </cell>
          <cell r="L19">
            <v>1.0549999999999999</v>
          </cell>
        </row>
        <row r="20">
          <cell r="C20" t="str">
            <v>Type 2</v>
          </cell>
          <cell r="D20">
            <v>0.04</v>
          </cell>
          <cell r="E20">
            <v>6.5000000000000002E-2</v>
          </cell>
          <cell r="F20">
            <v>0.125</v>
          </cell>
          <cell r="G20">
            <v>0.125</v>
          </cell>
          <cell r="H20">
            <v>0</v>
          </cell>
          <cell r="I20">
            <v>0.2</v>
          </cell>
          <cell r="J20">
            <v>0.5</v>
          </cell>
          <cell r="K20">
            <v>0.35499999999999998</v>
          </cell>
          <cell r="L20">
            <v>1.0549999999999999</v>
          </cell>
        </row>
        <row r="21">
          <cell r="C21" t="str">
            <v>Type 3</v>
          </cell>
          <cell r="D21">
            <v>0.04</v>
          </cell>
          <cell r="E21">
            <v>6.5000000000000002E-2</v>
          </cell>
          <cell r="F21">
            <v>0.125</v>
          </cell>
          <cell r="G21">
            <v>0.125</v>
          </cell>
          <cell r="H21">
            <v>0</v>
          </cell>
          <cell r="I21">
            <v>0.2</v>
          </cell>
          <cell r="J21">
            <v>0.5</v>
          </cell>
          <cell r="K21">
            <v>0.35499999999999998</v>
          </cell>
          <cell r="L21">
            <v>1.0549999999999999</v>
          </cell>
        </row>
        <row r="22">
          <cell r="C22" t="str">
            <v>Type 4</v>
          </cell>
          <cell r="D22">
            <v>0.04</v>
          </cell>
          <cell r="E22">
            <v>6.5000000000000002E-2</v>
          </cell>
          <cell r="F22">
            <v>0.125</v>
          </cell>
          <cell r="G22">
            <v>0.125</v>
          </cell>
          <cell r="H22">
            <v>0</v>
          </cell>
          <cell r="I22">
            <v>0.2</v>
          </cell>
          <cell r="J22">
            <v>0.5</v>
          </cell>
          <cell r="K22">
            <v>0.35499999999999998</v>
          </cell>
          <cell r="L22">
            <v>1.0549999999999999</v>
          </cell>
        </row>
        <row r="23">
          <cell r="C23" t="str">
            <v>Type 5</v>
          </cell>
          <cell r="D23">
            <v>0.04</v>
          </cell>
          <cell r="E23">
            <v>6.5000000000000002E-2</v>
          </cell>
          <cell r="F23">
            <v>0.125</v>
          </cell>
          <cell r="G23">
            <v>0.125</v>
          </cell>
          <cell r="H23">
            <v>0</v>
          </cell>
          <cell r="I23">
            <v>0.2</v>
          </cell>
          <cell r="J23">
            <v>0.5</v>
          </cell>
          <cell r="K23">
            <v>0.35499999999999998</v>
          </cell>
          <cell r="L23">
            <v>1.0549999999999999</v>
          </cell>
        </row>
        <row r="24">
          <cell r="C24" t="str">
            <v>Type 6</v>
          </cell>
          <cell r="D24">
            <v>0.04</v>
          </cell>
          <cell r="E24">
            <v>6.5000000000000002E-2</v>
          </cell>
          <cell r="F24">
            <v>0.125</v>
          </cell>
          <cell r="G24">
            <v>0.125</v>
          </cell>
          <cell r="H24">
            <v>0</v>
          </cell>
          <cell r="I24">
            <v>0.2</v>
          </cell>
          <cell r="J24">
            <v>0.5</v>
          </cell>
          <cell r="K24">
            <v>0.35499999999999998</v>
          </cell>
          <cell r="L24">
            <v>1.0549999999999999</v>
          </cell>
        </row>
        <row r="25">
          <cell r="C25" t="str">
            <v>Type 7</v>
          </cell>
          <cell r="D25">
            <v>0.04</v>
          </cell>
          <cell r="E25">
            <v>6.5000000000000002E-2</v>
          </cell>
          <cell r="F25">
            <v>0.125</v>
          </cell>
          <cell r="G25">
            <v>0.125</v>
          </cell>
          <cell r="H25">
            <v>0</v>
          </cell>
          <cell r="I25">
            <v>0.2</v>
          </cell>
          <cell r="J25">
            <v>0.5</v>
          </cell>
          <cell r="K25">
            <v>0.35499999999999998</v>
          </cell>
          <cell r="L25">
            <v>1.0549999999999999</v>
          </cell>
        </row>
        <row r="26">
          <cell r="C26" t="str">
            <v>Type 8</v>
          </cell>
          <cell r="D26">
            <v>0.04</v>
          </cell>
          <cell r="E26">
            <v>6.5000000000000002E-2</v>
          </cell>
          <cell r="F26">
            <v>0.125</v>
          </cell>
          <cell r="G26">
            <v>0.125</v>
          </cell>
          <cell r="H26">
            <v>0</v>
          </cell>
          <cell r="I26">
            <v>0.2</v>
          </cell>
          <cell r="J26">
            <v>0.5</v>
          </cell>
          <cell r="K26">
            <v>0.35499999999999998</v>
          </cell>
          <cell r="L26">
            <v>1.0549999999999999</v>
          </cell>
        </row>
        <row r="27">
          <cell r="C27">
            <v>0</v>
          </cell>
          <cell r="D27">
            <v>0</v>
          </cell>
          <cell r="E27">
            <v>0</v>
          </cell>
          <cell r="F27">
            <v>0</v>
          </cell>
          <cell r="G27">
            <v>0</v>
          </cell>
          <cell r="H27">
            <v>0</v>
          </cell>
          <cell r="I27">
            <v>0</v>
          </cell>
          <cell r="J27">
            <v>0</v>
          </cell>
          <cell r="K27">
            <v>0</v>
          </cell>
          <cell r="L27">
            <v>0</v>
          </cell>
        </row>
        <row r="28">
          <cell r="C28">
            <v>0</v>
          </cell>
          <cell r="D28">
            <v>0</v>
          </cell>
          <cell r="E28">
            <v>0</v>
          </cell>
          <cell r="F28">
            <v>0</v>
          </cell>
          <cell r="G28">
            <v>0</v>
          </cell>
          <cell r="H28">
            <v>0</v>
          </cell>
          <cell r="I28">
            <v>0</v>
          </cell>
          <cell r="J28">
            <v>0</v>
          </cell>
          <cell r="K28">
            <v>0</v>
          </cell>
          <cell r="L28">
            <v>0</v>
          </cell>
        </row>
        <row r="30">
          <cell r="C30" t="str">
            <v>Type 1</v>
          </cell>
          <cell r="D30">
            <v>0.04</v>
          </cell>
          <cell r="E30">
            <v>9.5000000000000001E-2</v>
          </cell>
          <cell r="F30">
            <v>0.125</v>
          </cell>
          <cell r="G30">
            <v>0.125</v>
          </cell>
          <cell r="H30">
            <v>0</v>
          </cell>
          <cell r="I30">
            <v>0.2</v>
          </cell>
          <cell r="J30">
            <v>0.5</v>
          </cell>
          <cell r="K30">
            <v>0.38500000000000001</v>
          </cell>
          <cell r="L30">
            <v>1.085</v>
          </cell>
        </row>
        <row r="31">
          <cell r="C31" t="str">
            <v>Type 2</v>
          </cell>
          <cell r="D31">
            <v>0.04</v>
          </cell>
          <cell r="E31">
            <v>9.5000000000000001E-2</v>
          </cell>
          <cell r="F31">
            <v>0.125</v>
          </cell>
          <cell r="G31">
            <v>0.125</v>
          </cell>
          <cell r="H31">
            <v>0</v>
          </cell>
          <cell r="I31">
            <v>0.2</v>
          </cell>
          <cell r="J31">
            <v>0.5</v>
          </cell>
          <cell r="K31">
            <v>0.38500000000000001</v>
          </cell>
          <cell r="L31">
            <v>1.085</v>
          </cell>
        </row>
        <row r="32">
          <cell r="C32" t="str">
            <v>Type 3</v>
          </cell>
          <cell r="D32">
            <v>0.04</v>
          </cell>
          <cell r="E32">
            <v>9.5000000000000001E-2</v>
          </cell>
          <cell r="F32">
            <v>0.125</v>
          </cell>
          <cell r="G32">
            <v>0.125</v>
          </cell>
          <cell r="H32">
            <v>0</v>
          </cell>
          <cell r="I32">
            <v>0.2</v>
          </cell>
          <cell r="J32">
            <v>0.5</v>
          </cell>
          <cell r="K32">
            <v>0.38500000000000001</v>
          </cell>
          <cell r="L32">
            <v>1.085</v>
          </cell>
        </row>
        <row r="33">
          <cell r="C33" t="str">
            <v>Type 4</v>
          </cell>
          <cell r="D33">
            <v>0.04</v>
          </cell>
          <cell r="E33">
            <v>9.5000000000000001E-2</v>
          </cell>
          <cell r="F33">
            <v>0.125</v>
          </cell>
          <cell r="G33">
            <v>0.125</v>
          </cell>
          <cell r="H33">
            <v>0</v>
          </cell>
          <cell r="I33">
            <v>0.2</v>
          </cell>
          <cell r="J33">
            <v>0.5</v>
          </cell>
          <cell r="K33">
            <v>0.38500000000000001</v>
          </cell>
          <cell r="L33">
            <v>1.085</v>
          </cell>
        </row>
        <row r="34">
          <cell r="C34" t="str">
            <v>Type 5</v>
          </cell>
          <cell r="D34">
            <v>0.04</v>
          </cell>
          <cell r="E34">
            <v>9.5000000000000001E-2</v>
          </cell>
          <cell r="F34">
            <v>0.125</v>
          </cell>
          <cell r="G34">
            <v>0.125</v>
          </cell>
          <cell r="H34">
            <v>0</v>
          </cell>
          <cell r="I34">
            <v>0.2</v>
          </cell>
          <cell r="J34">
            <v>0.5</v>
          </cell>
          <cell r="K34">
            <v>0.38500000000000001</v>
          </cell>
          <cell r="L34">
            <v>1.085</v>
          </cell>
        </row>
        <row r="35">
          <cell r="C35" t="str">
            <v>Type 6</v>
          </cell>
          <cell r="D35">
            <v>0.04</v>
          </cell>
          <cell r="E35">
            <v>9.5000000000000001E-2</v>
          </cell>
          <cell r="F35">
            <v>0.125</v>
          </cell>
          <cell r="G35">
            <v>0.125</v>
          </cell>
          <cell r="H35">
            <v>0</v>
          </cell>
          <cell r="I35">
            <v>0.2</v>
          </cell>
          <cell r="J35">
            <v>0.5</v>
          </cell>
          <cell r="K35">
            <v>0.38500000000000001</v>
          </cell>
          <cell r="L35">
            <v>1.085</v>
          </cell>
        </row>
        <row r="36">
          <cell r="C36" t="str">
            <v>Type 7</v>
          </cell>
          <cell r="D36">
            <v>0.04</v>
          </cell>
          <cell r="E36">
            <v>9.5000000000000001E-2</v>
          </cell>
          <cell r="F36">
            <v>0.125</v>
          </cell>
          <cell r="G36">
            <v>0.125</v>
          </cell>
          <cell r="H36">
            <v>0</v>
          </cell>
          <cell r="I36">
            <v>0.2</v>
          </cell>
          <cell r="J36">
            <v>0.5</v>
          </cell>
          <cell r="K36">
            <v>0.38500000000000001</v>
          </cell>
          <cell r="L36">
            <v>1.085</v>
          </cell>
        </row>
        <row r="37">
          <cell r="C37" t="str">
            <v>Type 8</v>
          </cell>
          <cell r="D37">
            <v>0.04</v>
          </cell>
          <cell r="E37">
            <v>9.5000000000000001E-2</v>
          </cell>
          <cell r="F37">
            <v>0.125</v>
          </cell>
          <cell r="G37">
            <v>0.125</v>
          </cell>
          <cell r="H37">
            <v>0</v>
          </cell>
          <cell r="I37">
            <v>0.2</v>
          </cell>
          <cell r="J37">
            <v>0.5</v>
          </cell>
          <cell r="K37">
            <v>0.38500000000000001</v>
          </cell>
          <cell r="L37">
            <v>1.085</v>
          </cell>
        </row>
        <row r="38">
          <cell r="C38">
            <v>0</v>
          </cell>
          <cell r="D38">
            <v>0</v>
          </cell>
          <cell r="E38">
            <v>0</v>
          </cell>
          <cell r="F38">
            <v>0</v>
          </cell>
          <cell r="G38">
            <v>0</v>
          </cell>
          <cell r="H38">
            <v>0</v>
          </cell>
          <cell r="I38">
            <v>0</v>
          </cell>
          <cell r="J38">
            <v>0</v>
          </cell>
          <cell r="K38">
            <v>0</v>
          </cell>
          <cell r="L38">
            <v>0</v>
          </cell>
        </row>
        <row r="56">
          <cell r="C56" t="str">
            <v>Type 1</v>
          </cell>
          <cell r="D56">
            <v>10</v>
          </cell>
          <cell r="E56">
            <v>10</v>
          </cell>
          <cell r="F56">
            <v>10.25</v>
          </cell>
          <cell r="G56">
            <v>10.5</v>
          </cell>
          <cell r="H56">
            <v>0</v>
          </cell>
          <cell r="I56">
            <v>13.82</v>
          </cell>
          <cell r="J56">
            <v>15.219999999999999</v>
          </cell>
          <cell r="K56">
            <v>16.22</v>
          </cell>
          <cell r="L56">
            <v>2</v>
          </cell>
          <cell r="M56">
            <v>0</v>
          </cell>
        </row>
        <row r="57">
          <cell r="C57" t="str">
            <v>Type 2</v>
          </cell>
          <cell r="D57">
            <v>10</v>
          </cell>
          <cell r="E57">
            <v>10</v>
          </cell>
          <cell r="F57">
            <v>10.25</v>
          </cell>
          <cell r="G57">
            <v>10.5</v>
          </cell>
          <cell r="H57">
            <v>0</v>
          </cell>
          <cell r="I57">
            <v>13.82</v>
          </cell>
          <cell r="J57">
            <v>15.219999999999999</v>
          </cell>
          <cell r="K57">
            <v>16.22</v>
          </cell>
          <cell r="L57">
            <v>2</v>
          </cell>
          <cell r="M57">
            <v>0</v>
          </cell>
        </row>
        <row r="58">
          <cell r="C58" t="str">
            <v>Type 3</v>
          </cell>
          <cell r="D58">
            <v>10</v>
          </cell>
          <cell r="E58">
            <v>10</v>
          </cell>
          <cell r="F58">
            <v>10.25</v>
          </cell>
          <cell r="G58">
            <v>10.5</v>
          </cell>
          <cell r="H58">
            <v>0</v>
          </cell>
          <cell r="I58">
            <v>13.82</v>
          </cell>
          <cell r="J58">
            <v>15.219999999999999</v>
          </cell>
          <cell r="K58">
            <v>16.22</v>
          </cell>
          <cell r="L58">
            <v>2</v>
          </cell>
          <cell r="M58">
            <v>0</v>
          </cell>
        </row>
        <row r="59">
          <cell r="C59" t="str">
            <v>Type 4</v>
          </cell>
          <cell r="D59">
            <v>14.5</v>
          </cell>
          <cell r="E59">
            <v>14.5</v>
          </cell>
          <cell r="F59">
            <v>15.43</v>
          </cell>
          <cell r="G59">
            <v>15.68</v>
          </cell>
          <cell r="H59">
            <v>0</v>
          </cell>
          <cell r="I59">
            <v>16.5</v>
          </cell>
          <cell r="J59">
            <v>16.5</v>
          </cell>
          <cell r="K59">
            <v>16.5</v>
          </cell>
          <cell r="L59">
            <v>0</v>
          </cell>
          <cell r="M59">
            <v>0</v>
          </cell>
        </row>
        <row r="60">
          <cell r="C60" t="str">
            <v>Type 5</v>
          </cell>
          <cell r="D60">
            <v>14.5</v>
          </cell>
          <cell r="E60">
            <v>14.5</v>
          </cell>
          <cell r="F60">
            <v>15.43</v>
          </cell>
          <cell r="G60">
            <v>15.68</v>
          </cell>
          <cell r="H60">
            <v>0</v>
          </cell>
          <cell r="I60">
            <v>16.5</v>
          </cell>
          <cell r="J60">
            <v>16.5</v>
          </cell>
          <cell r="K60">
            <v>16.5</v>
          </cell>
          <cell r="L60">
            <v>0</v>
          </cell>
          <cell r="M60">
            <v>0</v>
          </cell>
        </row>
        <row r="61">
          <cell r="C61" t="str">
            <v>Type 6</v>
          </cell>
          <cell r="D61">
            <v>10</v>
          </cell>
          <cell r="E61">
            <v>10</v>
          </cell>
          <cell r="F61">
            <v>10.25</v>
          </cell>
          <cell r="G61">
            <v>10.5</v>
          </cell>
          <cell r="H61">
            <v>0</v>
          </cell>
          <cell r="I61">
            <v>13.82</v>
          </cell>
          <cell r="J61">
            <v>15.219999999999999</v>
          </cell>
          <cell r="K61">
            <v>16.22</v>
          </cell>
          <cell r="L61">
            <v>2</v>
          </cell>
          <cell r="M61">
            <v>0</v>
          </cell>
        </row>
        <row r="62">
          <cell r="C62" t="str">
            <v>Type 7</v>
          </cell>
          <cell r="D62">
            <v>10</v>
          </cell>
          <cell r="E62">
            <v>10</v>
          </cell>
          <cell r="F62">
            <v>10.25</v>
          </cell>
          <cell r="G62">
            <v>10.5</v>
          </cell>
          <cell r="H62">
            <v>0</v>
          </cell>
          <cell r="I62">
            <v>13.82</v>
          </cell>
          <cell r="J62">
            <v>15.219999999999999</v>
          </cell>
          <cell r="K62">
            <v>16.22</v>
          </cell>
          <cell r="L62">
            <v>2</v>
          </cell>
          <cell r="M62">
            <v>0</v>
          </cell>
        </row>
        <row r="63">
          <cell r="C63" t="str">
            <v>Type 8</v>
          </cell>
          <cell r="D63">
            <v>14.5</v>
          </cell>
          <cell r="E63">
            <v>14.5</v>
          </cell>
          <cell r="F63">
            <v>15.43</v>
          </cell>
          <cell r="G63">
            <v>15.68</v>
          </cell>
          <cell r="H63">
            <v>0</v>
          </cell>
          <cell r="I63">
            <v>16.5</v>
          </cell>
          <cell r="J63">
            <v>16.5</v>
          </cell>
          <cell r="K63">
            <v>16.5</v>
          </cell>
          <cell r="L63">
            <v>0</v>
          </cell>
          <cell r="M63">
            <v>0</v>
          </cell>
        </row>
        <row r="64">
          <cell r="C64">
            <v>0</v>
          </cell>
          <cell r="D64">
            <v>0</v>
          </cell>
          <cell r="E64">
            <v>0</v>
          </cell>
          <cell r="F64">
            <v>0</v>
          </cell>
          <cell r="G64">
            <v>0</v>
          </cell>
          <cell r="H64">
            <v>0</v>
          </cell>
          <cell r="I64">
            <v>0</v>
          </cell>
          <cell r="J64">
            <v>0</v>
          </cell>
          <cell r="K64">
            <v>0</v>
          </cell>
          <cell r="L64">
            <v>0</v>
          </cell>
          <cell r="M64">
            <v>0</v>
          </cell>
        </row>
        <row r="65">
          <cell r="C65">
            <v>0</v>
          </cell>
          <cell r="D65">
            <v>0</v>
          </cell>
          <cell r="E65">
            <v>0</v>
          </cell>
          <cell r="F65">
            <v>0</v>
          </cell>
          <cell r="G65">
            <v>0</v>
          </cell>
          <cell r="H65">
            <v>0</v>
          </cell>
          <cell r="I65">
            <v>0</v>
          </cell>
          <cell r="J65">
            <v>0</v>
          </cell>
          <cell r="K65">
            <v>0</v>
          </cell>
          <cell r="L65">
            <v>0</v>
          </cell>
          <cell r="M65">
            <v>0</v>
          </cell>
        </row>
        <row r="67">
          <cell r="C67" t="str">
            <v>Type 1</v>
          </cell>
          <cell r="D67">
            <v>10</v>
          </cell>
          <cell r="E67">
            <v>10</v>
          </cell>
          <cell r="F67">
            <v>10.25</v>
          </cell>
          <cell r="G67">
            <v>10.5</v>
          </cell>
          <cell r="H67">
            <v>0</v>
          </cell>
          <cell r="I67">
            <v>13.94</v>
          </cell>
          <cell r="J67">
            <v>15.34</v>
          </cell>
          <cell r="K67">
            <v>16.34</v>
          </cell>
          <cell r="L67">
            <v>2</v>
          </cell>
          <cell r="M67">
            <v>0</v>
          </cell>
        </row>
        <row r="68">
          <cell r="C68" t="str">
            <v>Type 2</v>
          </cell>
          <cell r="D68">
            <v>10</v>
          </cell>
          <cell r="E68">
            <v>10</v>
          </cell>
          <cell r="F68">
            <v>10.25</v>
          </cell>
          <cell r="G68">
            <v>10.5</v>
          </cell>
          <cell r="H68">
            <v>0</v>
          </cell>
          <cell r="I68">
            <v>13.94</v>
          </cell>
          <cell r="J68">
            <v>15.34</v>
          </cell>
          <cell r="K68">
            <v>16.34</v>
          </cell>
          <cell r="L68">
            <v>2</v>
          </cell>
          <cell r="M68">
            <v>0</v>
          </cell>
        </row>
        <row r="69">
          <cell r="C69" t="str">
            <v>Type 3</v>
          </cell>
          <cell r="D69">
            <v>10</v>
          </cell>
          <cell r="E69">
            <v>10</v>
          </cell>
          <cell r="F69">
            <v>10.25</v>
          </cell>
          <cell r="G69">
            <v>10.5</v>
          </cell>
          <cell r="H69">
            <v>0</v>
          </cell>
          <cell r="I69">
            <v>13.94</v>
          </cell>
          <cell r="J69">
            <v>15.34</v>
          </cell>
          <cell r="K69">
            <v>16.34</v>
          </cell>
          <cell r="L69">
            <v>2</v>
          </cell>
          <cell r="M69">
            <v>0</v>
          </cell>
        </row>
        <row r="70">
          <cell r="C70" t="str">
            <v>Type 4</v>
          </cell>
          <cell r="D70">
            <v>14.5</v>
          </cell>
          <cell r="E70">
            <v>14.5</v>
          </cell>
          <cell r="F70">
            <v>15.26</v>
          </cell>
          <cell r="G70">
            <v>15.51</v>
          </cell>
          <cell r="H70">
            <v>0</v>
          </cell>
          <cell r="I70">
            <v>16.5</v>
          </cell>
          <cell r="J70">
            <v>16.5</v>
          </cell>
          <cell r="K70">
            <v>16.5</v>
          </cell>
          <cell r="L70">
            <v>0</v>
          </cell>
          <cell r="M70">
            <v>0</v>
          </cell>
        </row>
        <row r="71">
          <cell r="C71" t="str">
            <v>Type 5</v>
          </cell>
          <cell r="D71">
            <v>14.5</v>
          </cell>
          <cell r="E71">
            <v>14.5</v>
          </cell>
          <cell r="F71">
            <v>15.26</v>
          </cell>
          <cell r="G71">
            <v>15.51</v>
          </cell>
          <cell r="H71">
            <v>0</v>
          </cell>
          <cell r="I71">
            <v>16.5</v>
          </cell>
          <cell r="J71">
            <v>16.5</v>
          </cell>
          <cell r="K71">
            <v>16.5</v>
          </cell>
          <cell r="L71">
            <v>0</v>
          </cell>
          <cell r="M71">
            <v>0</v>
          </cell>
        </row>
        <row r="72">
          <cell r="C72" t="str">
            <v>Type 6</v>
          </cell>
          <cell r="D72">
            <v>10</v>
          </cell>
          <cell r="E72">
            <v>10</v>
          </cell>
          <cell r="F72">
            <v>10.25</v>
          </cell>
          <cell r="G72">
            <v>10.5</v>
          </cell>
          <cell r="H72">
            <v>0</v>
          </cell>
          <cell r="I72">
            <v>13.94</v>
          </cell>
          <cell r="J72">
            <v>15.34</v>
          </cell>
          <cell r="K72">
            <v>16.34</v>
          </cell>
          <cell r="L72">
            <v>2</v>
          </cell>
          <cell r="M72">
            <v>0</v>
          </cell>
        </row>
        <row r="73">
          <cell r="C73" t="str">
            <v>Type 7</v>
          </cell>
          <cell r="D73">
            <v>10</v>
          </cell>
          <cell r="E73">
            <v>10</v>
          </cell>
          <cell r="F73">
            <v>10.25</v>
          </cell>
          <cell r="G73">
            <v>10.5</v>
          </cell>
          <cell r="H73">
            <v>0</v>
          </cell>
          <cell r="I73">
            <v>13.94</v>
          </cell>
          <cell r="J73">
            <v>15.34</v>
          </cell>
          <cell r="K73">
            <v>16.34</v>
          </cell>
          <cell r="L73">
            <v>2</v>
          </cell>
          <cell r="M73">
            <v>0</v>
          </cell>
        </row>
        <row r="74">
          <cell r="C74" t="str">
            <v>Type 8</v>
          </cell>
          <cell r="D74">
            <v>14.5</v>
          </cell>
          <cell r="E74">
            <v>14.5</v>
          </cell>
          <cell r="F74">
            <v>15.26</v>
          </cell>
          <cell r="G74">
            <v>15.51</v>
          </cell>
          <cell r="H74">
            <v>0</v>
          </cell>
          <cell r="I74">
            <v>16.5</v>
          </cell>
          <cell r="J74">
            <v>16.5</v>
          </cell>
          <cell r="K74">
            <v>16.5</v>
          </cell>
          <cell r="L74">
            <v>0</v>
          </cell>
          <cell r="M74">
            <v>0</v>
          </cell>
        </row>
        <row r="75">
          <cell r="C75">
            <v>0</v>
          </cell>
          <cell r="D75">
            <v>0</v>
          </cell>
          <cell r="E75">
            <v>0</v>
          </cell>
          <cell r="F75">
            <v>0</v>
          </cell>
          <cell r="G75">
            <v>0</v>
          </cell>
          <cell r="H75">
            <v>0</v>
          </cell>
          <cell r="I75">
            <v>0</v>
          </cell>
          <cell r="J75">
            <v>0</v>
          </cell>
          <cell r="K75">
            <v>0</v>
          </cell>
          <cell r="L75">
            <v>0</v>
          </cell>
          <cell r="M75">
            <v>0</v>
          </cell>
        </row>
        <row r="76">
          <cell r="C76">
            <v>0</v>
          </cell>
          <cell r="D76">
            <v>0</v>
          </cell>
          <cell r="E76">
            <v>0</v>
          </cell>
          <cell r="F76">
            <v>0</v>
          </cell>
          <cell r="G76">
            <v>0</v>
          </cell>
          <cell r="H76">
            <v>0</v>
          </cell>
          <cell r="I76">
            <v>0</v>
          </cell>
          <cell r="J76">
            <v>0</v>
          </cell>
          <cell r="K76">
            <v>0</v>
          </cell>
          <cell r="L76">
            <v>0</v>
          </cell>
          <cell r="M7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OQ"/>
      <sheetName val="Summary"/>
      <sheetName val="Sign Boards"/>
      <sheetName val="Chute Drain"/>
      <sheetName val="Template"/>
      <sheetName val="SR"/>
      <sheetName val="MCW"/>
      <sheetName val="Toll Plaza(2-Lane)"/>
      <sheetName val="Truck Laybye"/>
      <sheetName val="BUS BAY"/>
      <sheetName val="EXTRA ITEMS"/>
      <sheetName val="Overhead &amp; Cantilever"/>
      <sheetName val="Median &amp; Kerb"/>
      <sheetName val="Electric"/>
      <sheetName val="Miscellaneous"/>
      <sheetName val="Road Marking"/>
      <sheetName val="Details of CS"/>
      <sheetName val="Crust &amp; Width of CS"/>
      <sheetName val="RE Wall"/>
      <sheetName val="Retaining Wall"/>
      <sheetName val="Service Road"/>
      <sheetName val="C&amp;G"/>
      <sheetName val="BC"/>
      <sheetName val="DBM"/>
      <sheetName val="WMM-M"/>
      <sheetName val="WMM-P"/>
      <sheetName val="GSB"/>
      <sheetName val="SG"/>
      <sheetName val="Hard-Shld"/>
      <sheetName val="Earth-Shld"/>
      <sheetName val="Exsiting width"/>
      <sheetName val="Junctions"/>
      <sheetName val="Extra Widening"/>
      <sheetName val="Chute Drain-Aproach"/>
      <sheetName val="Temporary Diversion"/>
      <sheetName val="Rest Area"/>
      <sheetName val="Median Drain"/>
      <sheetName val="Road Transitions"/>
      <sheetName val="Median Opening"/>
      <sheetName val="Tables"/>
      <sheetName val="Sheet1"/>
      <sheetName val="Manpow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7">
          <cell r="A27" t="str">
            <v xml:space="preserve"> TCS-I</v>
          </cell>
        </row>
      </sheetData>
      <sheetData sheetId="16">
        <row r="19">
          <cell r="C19" t="str">
            <v xml:space="preserve"> TCS-I</v>
          </cell>
        </row>
      </sheetData>
      <sheetData sheetId="17">
        <row r="27">
          <cell r="A27" t="str">
            <v xml:space="preserve"> TCS-I</v>
          </cell>
        </row>
      </sheetData>
      <sheetData sheetId="18">
        <row r="19">
          <cell r="C19" t="str">
            <v xml:space="preserve"> TCS-I</v>
          </cell>
        </row>
        <row r="90">
          <cell r="C90" t="str">
            <v xml:space="preserve"> TCS-I</v>
          </cell>
          <cell r="D90">
            <v>15</v>
          </cell>
          <cell r="E90">
            <v>15</v>
          </cell>
          <cell r="F90">
            <v>15.43</v>
          </cell>
          <cell r="G90">
            <v>15.68</v>
          </cell>
          <cell r="I90">
            <v>16.5</v>
          </cell>
          <cell r="J90">
            <v>16.5</v>
          </cell>
          <cell r="K90">
            <v>16.5</v>
          </cell>
          <cell r="L90">
            <v>0</v>
          </cell>
          <cell r="M90">
            <v>0</v>
          </cell>
        </row>
        <row r="91">
          <cell r="C91" t="str">
            <v xml:space="preserve"> TCS-I(A)  </v>
          </cell>
          <cell r="D91">
            <v>15</v>
          </cell>
          <cell r="E91">
            <v>15</v>
          </cell>
          <cell r="F91">
            <v>15.43</v>
          </cell>
          <cell r="G91">
            <v>15.68</v>
          </cell>
          <cell r="I91">
            <v>16.5</v>
          </cell>
          <cell r="J91">
            <v>16.5</v>
          </cell>
          <cell r="K91">
            <v>16.5</v>
          </cell>
          <cell r="L91">
            <v>0</v>
          </cell>
          <cell r="M91">
            <v>0</v>
          </cell>
        </row>
        <row r="92">
          <cell r="C92" t="str">
            <v xml:space="preserve"> TCS-II</v>
          </cell>
          <cell r="D92">
            <v>10</v>
          </cell>
          <cell r="E92">
            <v>10</v>
          </cell>
          <cell r="F92">
            <v>10.25</v>
          </cell>
          <cell r="G92">
            <v>10.5</v>
          </cell>
          <cell r="I92">
            <v>13.94</v>
          </cell>
          <cell r="J92">
            <v>15.34</v>
          </cell>
          <cell r="K92">
            <v>16.34</v>
          </cell>
          <cell r="L92">
            <v>2</v>
          </cell>
          <cell r="M92">
            <v>0</v>
          </cell>
        </row>
        <row r="93">
          <cell r="C93" t="str">
            <v xml:space="preserve"> TCS-III</v>
          </cell>
          <cell r="D93">
            <v>10</v>
          </cell>
          <cell r="E93">
            <v>10</v>
          </cell>
          <cell r="F93">
            <v>10.25</v>
          </cell>
          <cell r="G93">
            <v>10.5</v>
          </cell>
          <cell r="I93">
            <v>13.94</v>
          </cell>
          <cell r="J93">
            <v>15.34</v>
          </cell>
          <cell r="K93">
            <v>16.34</v>
          </cell>
          <cell r="L93">
            <v>2</v>
          </cell>
          <cell r="M93">
            <v>7.25</v>
          </cell>
        </row>
        <row r="94">
          <cell r="C94" t="str">
            <v xml:space="preserve"> TCS-III(B)  </v>
          </cell>
          <cell r="D94">
            <v>10</v>
          </cell>
          <cell r="E94">
            <v>10</v>
          </cell>
          <cell r="F94">
            <v>10.25</v>
          </cell>
          <cell r="G94">
            <v>10.5</v>
          </cell>
          <cell r="I94">
            <v>13.94</v>
          </cell>
          <cell r="J94">
            <v>15.34</v>
          </cell>
          <cell r="K94">
            <v>16.34</v>
          </cell>
          <cell r="L94">
            <v>2</v>
          </cell>
          <cell r="M94">
            <v>7.25</v>
          </cell>
        </row>
        <row r="95">
          <cell r="C95" t="str">
            <v xml:space="preserve"> TCS-III(C)  </v>
          </cell>
          <cell r="D95">
            <v>10</v>
          </cell>
          <cell r="E95">
            <v>10</v>
          </cell>
          <cell r="F95">
            <v>10.25</v>
          </cell>
          <cell r="G95">
            <v>10.5</v>
          </cell>
          <cell r="I95">
            <v>13.94</v>
          </cell>
          <cell r="J95">
            <v>15.34</v>
          </cell>
          <cell r="K95">
            <v>16.34</v>
          </cell>
          <cell r="L95">
            <v>2</v>
          </cell>
          <cell r="M95">
            <v>7</v>
          </cell>
        </row>
        <row r="96">
          <cell r="C96" t="str">
            <v xml:space="preserve"> TCS-IV</v>
          </cell>
          <cell r="D96">
            <v>15</v>
          </cell>
          <cell r="E96">
            <v>15</v>
          </cell>
          <cell r="F96">
            <v>15.43</v>
          </cell>
          <cell r="G96">
            <v>15.68</v>
          </cell>
          <cell r="I96">
            <v>30</v>
          </cell>
          <cell r="J96">
            <v>30</v>
          </cell>
          <cell r="K96">
            <v>30</v>
          </cell>
          <cell r="L96">
            <v>13.5</v>
          </cell>
          <cell r="M96">
            <v>0</v>
          </cell>
        </row>
        <row r="97">
          <cell r="C97" t="str">
            <v xml:space="preserve"> TCS-V</v>
          </cell>
          <cell r="D97">
            <v>11</v>
          </cell>
          <cell r="E97">
            <v>11</v>
          </cell>
          <cell r="F97">
            <v>11</v>
          </cell>
          <cell r="G97">
            <v>11</v>
          </cell>
          <cell r="I97">
            <v>11</v>
          </cell>
          <cell r="J97">
            <v>11</v>
          </cell>
          <cell r="K97">
            <v>11</v>
          </cell>
          <cell r="L97">
            <v>0</v>
          </cell>
          <cell r="M97">
            <v>0</v>
          </cell>
        </row>
        <row r="98">
          <cell r="C98" t="str">
            <v xml:space="preserve"> TCS-VI</v>
          </cell>
          <cell r="D98">
            <v>10</v>
          </cell>
          <cell r="E98">
            <v>10</v>
          </cell>
          <cell r="F98">
            <v>10.25</v>
          </cell>
          <cell r="G98">
            <v>10.5</v>
          </cell>
          <cell r="I98">
            <v>13.94</v>
          </cell>
          <cell r="J98">
            <v>15.34</v>
          </cell>
          <cell r="K98">
            <v>16.34</v>
          </cell>
          <cell r="L98">
            <v>2</v>
          </cell>
          <cell r="M98">
            <v>8.5</v>
          </cell>
        </row>
        <row r="99">
          <cell r="C99" t="str">
            <v xml:space="preserve"> TCS-IX</v>
          </cell>
          <cell r="D99">
            <v>11</v>
          </cell>
          <cell r="E99">
            <v>11</v>
          </cell>
          <cell r="F99">
            <v>11.25</v>
          </cell>
          <cell r="G99">
            <v>11.5</v>
          </cell>
          <cell r="I99">
            <v>14.94</v>
          </cell>
          <cell r="J99">
            <v>16.34</v>
          </cell>
          <cell r="K99">
            <v>17.34</v>
          </cell>
          <cell r="L99">
            <v>2</v>
          </cell>
          <cell r="M99">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ope Reconciliation"/>
      <sheetName val="Resource Rate List"/>
      <sheetName val="Project Schedule (msp)"/>
      <sheetName val="Project Schedule (xls)"/>
      <sheetName val="Revenue Schedule"/>
      <sheetName val="JIIIB-16(G+4)"/>
      <sheetName val="3 MIa-12(G+6)"/>
      <sheetName val="2 CII-20(G+5)"/>
      <sheetName val="2 ORIb26(G+6)"/>
      <sheetName val="ORIb-25(G+6)"/>
      <sheetName val="Quantity Schedule"/>
      <sheetName val="Balance works - Direct Cost"/>
      <sheetName val="Balance works - Indirect Cost"/>
      <sheetName val="ETC"/>
      <sheetName val="CTC"/>
      <sheetName val="Bill of Resources"/>
      <sheetName val="Equipment Schedule"/>
      <sheetName val="Material Schedule"/>
      <sheetName val="Manpower Schedule"/>
      <sheetName val="Activity Outflow Schedule"/>
      <sheetName val="Resource Outflow Schedule "/>
      <sheetName val="Organisation Chart"/>
      <sheetName val="Staff Salaries Schedule"/>
      <sheetName val="Cashflows"/>
      <sheetName val="Fund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ery4method"/>
      <sheetName val="Cor_01Br6_8"/>
      <sheetName val="Cor_01Br21_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Fly Overs"/>
      <sheetName val="Material"/>
      <sheetName val="Machinery"/>
      <sheetName val="Debit_RMC"/>
      <sheetName val="Supply_RMC"/>
      <sheetName val="Royalty"/>
      <sheetName val="Details_Transit"/>
      <sheetName val="Details_Pump"/>
      <sheetName val="TALLY"/>
      <sheetName val="TALLY_STEEL"/>
      <sheetName val="Ankleshwar_205+832"/>
      <sheetName val="Valia_208"/>
      <sheetName val="Debit_Transit"/>
      <sheetName val="Steel-Circular"/>
      <sheetName val="A.O.R."/>
      <sheetName val="Material "/>
      <sheetName val="FT-05-02IsoBOM"/>
      <sheetName val="Sheet3"/>
      <sheetName val="data"/>
      <sheetName val="master"/>
      <sheetName val="DETAILED  BOQ"/>
      <sheetName val="Fill this out first..."/>
      <sheetName val="Debit_Pump"/>
      <sheetName val="(31)"/>
      <sheetName val="UNP-NCW "/>
      <sheetName val="Intro"/>
      <sheetName val="Sheet2"/>
      <sheetName val="STEEL"/>
      <sheetName val="Details_RMC"/>
      <sheetName val="MAIN"/>
      <sheetName val="9.Major Bridge"/>
      <sheetName val="8. ROB"/>
      <sheetName val="10.Minor Structure"/>
      <sheetName val="7. FLYOVER"/>
      <sheetName val="2. Earthwork"/>
      <sheetName val="RMC_Debit_Panjar_MB"/>
      <sheetName val="RMC_Debit"/>
      <sheetName val="2.2"/>
      <sheetName val="BOQ Distribution"/>
      <sheetName val="TAX"/>
      <sheetName val="Culverts"/>
      <sheetName val="B2.MB_Deck"/>
      <sheetName val="Labour &amp; Plant"/>
      <sheetName val="Sheet4"/>
      <sheetName val="CrRajWMM"/>
      <sheetName val="Rates Basic"/>
      <sheetName val="RATE COMPILATION"/>
      <sheetName val="doq"/>
      <sheetName val="102-25.01.17"/>
      <sheetName val="Improvements"/>
      <sheetName val="NonSSR"/>
      <sheetName val="Plant &amp;  Machinery"/>
      <sheetName val="RATE LINK UP"/>
      <sheetName val="Sheet1"/>
      <sheetName val="4 Annex 1 Basic rate"/>
      <sheetName val="Evaluate"/>
      <sheetName val="Landslide-(124.040-124.110)"/>
      <sheetName val="Ex- 94.500 RHS"/>
      <sheetName val="102-PMC format"/>
      <sheetName val="DATA SHEET"/>
      <sheetName val="Boiler&amp;TG"/>
      <sheetName val="BHANDUP"/>
      <sheetName val="horizontal"/>
      <sheetName val="Monthly Turnover (Final)"/>
      <sheetName val="Monthly Programme"/>
      <sheetName val="4.4"/>
      <sheetName val="2.07 EMB"/>
      <sheetName val="3.01"/>
      <sheetName val="8.ii.8.(b)"/>
      <sheetName val="4.1"/>
      <sheetName val="8.1.2.(a)"/>
      <sheetName val="2.07 S.G"/>
      <sheetName val="4.2(ii)"/>
      <sheetName val="3.02"/>
      <sheetName val="ABSTRACT-02"/>
      <sheetName val="hyperstatic"/>
    </sheetNames>
    <sheetDataSet>
      <sheetData sheetId="0" refreshError="1"/>
      <sheetData sheetId="1"/>
      <sheetData sheetId="2" refreshError="1"/>
      <sheetData sheetId="3" refreshError="1"/>
      <sheetData sheetId="4" refreshError="1"/>
      <sheetData sheetId="5"/>
      <sheetData sheetId="6">
        <row r="21">
          <cell r="I21">
            <v>36057173</v>
          </cell>
        </row>
      </sheetData>
      <sheetData sheetId="7">
        <row r="14">
          <cell r="H14">
            <v>371400</v>
          </cell>
        </row>
      </sheetData>
      <sheetData sheetId="8"/>
      <sheetData sheetId="9">
        <row r="3">
          <cell r="B3">
            <v>33.5</v>
          </cell>
        </row>
      </sheetData>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CivilReport"/>
      <sheetName val="Inpurt Data"/>
      <sheetName val="Processed Data"/>
      <sheetName val="CurveData"/>
      <sheetName val="H_Count"/>
      <sheetName val="Curve Data"/>
      <sheetName val=" HIP"/>
      <sheetName val="SE_Check"/>
      <sheetName val="DATA(SE_Check)"/>
      <sheetName val="DATA(SE)"/>
      <sheetName val="CAMBER"/>
      <sheetName val="Ls"/>
      <sheetName val="Curve Overlap"/>
      <sheetName val="SE Check"/>
      <sheetName val="Ex Wid"/>
      <sheetName val="Curve Length"/>
      <sheetName val="Min Radius"/>
      <sheetName val="BB"/>
      <sheetName val="TCS"/>
    </sheetNames>
    <sheetDataSet>
      <sheetData sheetId="0">
        <row r="8">
          <cell r="C8">
            <v>20</v>
          </cell>
          <cell r="D8">
            <v>50</v>
          </cell>
          <cell r="E8">
            <v>60</v>
          </cell>
          <cell r="F8">
            <v>70</v>
          </cell>
          <cell r="G8">
            <v>90</v>
          </cell>
          <cell r="H8">
            <v>100</v>
          </cell>
        </row>
        <row r="9">
          <cell r="C9">
            <v>25</v>
          </cell>
          <cell r="D9">
            <v>70</v>
          </cell>
          <cell r="E9">
            <v>90</v>
          </cell>
          <cell r="F9">
            <v>110</v>
          </cell>
          <cell r="G9">
            <v>140</v>
          </cell>
          <cell r="H9">
            <v>150</v>
          </cell>
        </row>
        <row r="10">
          <cell r="C10">
            <v>30</v>
          </cell>
          <cell r="D10">
            <v>100</v>
          </cell>
          <cell r="E10">
            <v>130</v>
          </cell>
          <cell r="F10">
            <v>160</v>
          </cell>
          <cell r="G10">
            <v>200</v>
          </cell>
          <cell r="H10">
            <v>240</v>
          </cell>
        </row>
        <row r="11">
          <cell r="C11">
            <v>35</v>
          </cell>
          <cell r="D11">
            <v>140</v>
          </cell>
          <cell r="E11">
            <v>180</v>
          </cell>
          <cell r="F11">
            <v>220</v>
          </cell>
          <cell r="G11">
            <v>270</v>
          </cell>
          <cell r="H11">
            <v>320</v>
          </cell>
        </row>
        <row r="12">
          <cell r="C12">
            <v>40</v>
          </cell>
          <cell r="D12">
            <v>180</v>
          </cell>
          <cell r="E12">
            <v>240</v>
          </cell>
          <cell r="F12">
            <v>280</v>
          </cell>
          <cell r="G12">
            <v>350</v>
          </cell>
          <cell r="H12">
            <v>420</v>
          </cell>
        </row>
        <row r="13">
          <cell r="C13">
            <v>50</v>
          </cell>
          <cell r="D13">
            <v>280</v>
          </cell>
          <cell r="E13">
            <v>370</v>
          </cell>
          <cell r="F13">
            <v>450</v>
          </cell>
          <cell r="G13">
            <v>550</v>
          </cell>
          <cell r="H13">
            <v>650</v>
          </cell>
        </row>
        <row r="14">
          <cell r="C14">
            <v>65</v>
          </cell>
          <cell r="D14">
            <v>470</v>
          </cell>
          <cell r="E14">
            <v>620</v>
          </cell>
          <cell r="F14">
            <v>750</v>
          </cell>
          <cell r="G14">
            <v>950</v>
          </cell>
          <cell r="H14">
            <v>1100</v>
          </cell>
        </row>
        <row r="15">
          <cell r="C15">
            <v>80</v>
          </cell>
          <cell r="D15">
            <v>700</v>
          </cell>
          <cell r="E15">
            <v>950</v>
          </cell>
          <cell r="F15">
            <v>1100</v>
          </cell>
          <cell r="G15">
            <v>1400</v>
          </cell>
          <cell r="H15">
            <v>1700</v>
          </cell>
        </row>
        <row r="16">
          <cell r="C16">
            <v>100</v>
          </cell>
          <cell r="D16">
            <v>1100</v>
          </cell>
          <cell r="E16">
            <v>1500</v>
          </cell>
          <cell r="F16">
            <v>1800</v>
          </cell>
          <cell r="G16">
            <v>2200</v>
          </cell>
          <cell r="H16">
            <v>2600</v>
          </cell>
        </row>
        <row r="22">
          <cell r="B22">
            <v>0</v>
          </cell>
          <cell r="C22">
            <v>1.5</v>
          </cell>
        </row>
        <row r="23">
          <cell r="B23">
            <v>40</v>
          </cell>
          <cell r="C23">
            <v>1.5</v>
          </cell>
        </row>
        <row r="24">
          <cell r="B24">
            <v>41</v>
          </cell>
          <cell r="C24">
            <v>1.2</v>
          </cell>
        </row>
        <row r="25">
          <cell r="B25">
            <v>60</v>
          </cell>
          <cell r="C25">
            <v>1.2</v>
          </cell>
        </row>
        <row r="26">
          <cell r="B26">
            <v>61</v>
          </cell>
          <cell r="C26">
            <v>0.9</v>
          </cell>
        </row>
        <row r="27">
          <cell r="B27">
            <v>100</v>
          </cell>
          <cell r="C27">
            <v>0.9</v>
          </cell>
        </row>
        <row r="28">
          <cell r="B28">
            <v>101</v>
          </cell>
          <cell r="C28">
            <v>0.6</v>
          </cell>
        </row>
        <row r="29">
          <cell r="B29">
            <v>300</v>
          </cell>
          <cell r="C29">
            <v>0.6</v>
          </cell>
        </row>
        <row r="30">
          <cell r="B30">
            <v>301</v>
          </cell>
          <cell r="C30" t="str">
            <v>NIL</v>
          </cell>
        </row>
        <row r="37">
          <cell r="C37">
            <v>360</v>
          </cell>
          <cell r="D37">
            <v>230</v>
          </cell>
          <cell r="E37">
            <v>80</v>
          </cell>
          <cell r="F37">
            <v>50</v>
          </cell>
        </row>
        <row r="38">
          <cell r="C38">
            <v>230</v>
          </cell>
          <cell r="D38">
            <v>155</v>
          </cell>
          <cell r="E38">
            <v>50</v>
          </cell>
          <cell r="F38">
            <v>30</v>
          </cell>
        </row>
        <row r="39">
          <cell r="C39">
            <v>155</v>
          </cell>
          <cell r="D39">
            <v>90</v>
          </cell>
          <cell r="E39">
            <v>30</v>
          </cell>
          <cell r="F39">
            <v>20</v>
          </cell>
        </row>
        <row r="40">
          <cell r="C40">
            <v>90</v>
          </cell>
          <cell r="D40">
            <v>60</v>
          </cell>
          <cell r="E40">
            <v>20</v>
          </cell>
          <cell r="F40">
            <v>20</v>
          </cell>
        </row>
        <row r="46">
          <cell r="C46">
            <v>230</v>
          </cell>
          <cell r="D46">
            <v>155</v>
          </cell>
          <cell r="E46">
            <v>50</v>
          </cell>
          <cell r="F46">
            <v>30</v>
          </cell>
        </row>
        <row r="47">
          <cell r="C47">
            <v>155</v>
          </cell>
          <cell r="D47">
            <v>90</v>
          </cell>
          <cell r="E47">
            <v>30</v>
          </cell>
          <cell r="F47">
            <v>14</v>
          </cell>
        </row>
        <row r="48">
          <cell r="C48">
            <v>90</v>
          </cell>
          <cell r="D48">
            <v>60</v>
          </cell>
          <cell r="E48">
            <v>20</v>
          </cell>
          <cell r="F48">
            <v>14</v>
          </cell>
        </row>
        <row r="49">
          <cell r="C49">
            <v>60</v>
          </cell>
          <cell r="D49">
            <v>45</v>
          </cell>
          <cell r="E49">
            <v>14</v>
          </cell>
          <cell r="F49">
            <v>14</v>
          </cell>
        </row>
        <row r="56">
          <cell r="C56" t="str">
            <v>NA</v>
          </cell>
          <cell r="D56" t="str">
            <v>NA</v>
          </cell>
          <cell r="E56" t="str">
            <v>NA</v>
          </cell>
          <cell r="F56" t="str">
            <v>NA</v>
          </cell>
          <cell r="G56" t="str">
            <v>NA</v>
          </cell>
          <cell r="H56">
            <v>70</v>
          </cell>
        </row>
        <row r="57">
          <cell r="C57" t="str">
            <v>NA</v>
          </cell>
          <cell r="D57" t="str">
            <v>NA</v>
          </cell>
          <cell r="E57" t="str">
            <v>NA</v>
          </cell>
          <cell r="F57" t="str">
            <v>NA</v>
          </cell>
          <cell r="G57">
            <v>75</v>
          </cell>
          <cell r="H57">
            <v>55</v>
          </cell>
        </row>
        <row r="58">
          <cell r="C58" t="str">
            <v>NA</v>
          </cell>
          <cell r="D58" t="str">
            <v>NA</v>
          </cell>
          <cell r="E58" t="str">
            <v>NA</v>
          </cell>
          <cell r="F58">
            <v>75</v>
          </cell>
          <cell r="G58">
            <v>50</v>
          </cell>
          <cell r="H58">
            <v>40</v>
          </cell>
        </row>
        <row r="59">
          <cell r="C59" t="str">
            <v>NA</v>
          </cell>
          <cell r="D59" t="str">
            <v>NA</v>
          </cell>
          <cell r="E59" t="str">
            <v>NA</v>
          </cell>
          <cell r="F59">
            <v>70</v>
          </cell>
          <cell r="G59">
            <v>45</v>
          </cell>
          <cell r="H59">
            <v>35</v>
          </cell>
        </row>
        <row r="60">
          <cell r="C60" t="str">
            <v>NA</v>
          </cell>
          <cell r="D60" t="str">
            <v>NA</v>
          </cell>
          <cell r="E60">
            <v>80</v>
          </cell>
          <cell r="F60">
            <v>45</v>
          </cell>
          <cell r="G60">
            <v>30</v>
          </cell>
          <cell r="H60">
            <v>25</v>
          </cell>
        </row>
        <row r="61">
          <cell r="C61" t="str">
            <v>NA</v>
          </cell>
          <cell r="D61" t="str">
            <v>NA</v>
          </cell>
          <cell r="E61">
            <v>70</v>
          </cell>
          <cell r="F61">
            <v>40</v>
          </cell>
          <cell r="G61">
            <v>25</v>
          </cell>
          <cell r="H61">
            <v>20</v>
          </cell>
        </row>
        <row r="62">
          <cell r="C62" t="str">
            <v>NA</v>
          </cell>
          <cell r="D62" t="str">
            <v>NA</v>
          </cell>
          <cell r="E62">
            <v>60</v>
          </cell>
          <cell r="F62">
            <v>35</v>
          </cell>
          <cell r="G62">
            <v>25</v>
          </cell>
          <cell r="H62">
            <v>20</v>
          </cell>
        </row>
        <row r="63">
          <cell r="C63" t="str">
            <v>NA</v>
          </cell>
          <cell r="D63">
            <v>90</v>
          </cell>
          <cell r="E63">
            <v>50</v>
          </cell>
          <cell r="F63">
            <v>30</v>
          </cell>
          <cell r="G63">
            <v>20</v>
          </cell>
          <cell r="H63" t="str">
            <v>NA</v>
          </cell>
        </row>
        <row r="64">
          <cell r="C64" t="str">
            <v>NA</v>
          </cell>
          <cell r="D64">
            <v>75</v>
          </cell>
          <cell r="E64">
            <v>40</v>
          </cell>
          <cell r="F64">
            <v>25</v>
          </cell>
          <cell r="G64" t="str">
            <v>NA</v>
          </cell>
          <cell r="H64" t="str">
            <v>NA</v>
          </cell>
        </row>
        <row r="65">
          <cell r="C65">
            <v>130</v>
          </cell>
          <cell r="D65">
            <v>60</v>
          </cell>
          <cell r="E65">
            <v>35</v>
          </cell>
          <cell r="F65">
            <v>20</v>
          </cell>
          <cell r="G65" t="str">
            <v>NA</v>
          </cell>
          <cell r="H65" t="str">
            <v>NA</v>
          </cell>
        </row>
        <row r="66">
          <cell r="C66">
            <v>115</v>
          </cell>
          <cell r="D66">
            <v>55</v>
          </cell>
          <cell r="E66">
            <v>30</v>
          </cell>
          <cell r="F66">
            <v>20</v>
          </cell>
          <cell r="G66" t="str">
            <v>NA</v>
          </cell>
          <cell r="H66" t="str">
            <v>NA</v>
          </cell>
        </row>
        <row r="67">
          <cell r="C67">
            <v>95</v>
          </cell>
          <cell r="D67">
            <v>45</v>
          </cell>
          <cell r="E67">
            <v>25</v>
          </cell>
          <cell r="F67" t="str">
            <v>NA</v>
          </cell>
          <cell r="G67" t="str">
            <v>NA</v>
          </cell>
          <cell r="H67" t="str">
            <v>NA</v>
          </cell>
        </row>
        <row r="68">
          <cell r="C68">
            <v>80</v>
          </cell>
          <cell r="D68">
            <v>35</v>
          </cell>
          <cell r="E68">
            <v>20</v>
          </cell>
          <cell r="F68" t="str">
            <v>NA</v>
          </cell>
          <cell r="G68" t="str">
            <v>NA</v>
          </cell>
          <cell r="H68" t="str">
            <v>NA</v>
          </cell>
        </row>
        <row r="69">
          <cell r="C69">
            <v>70</v>
          </cell>
          <cell r="D69">
            <v>35</v>
          </cell>
          <cell r="E69">
            <v>20</v>
          </cell>
          <cell r="F69" t="str">
            <v>NA</v>
          </cell>
          <cell r="G69" t="str">
            <v>NA</v>
          </cell>
          <cell r="H69" t="str">
            <v>NA</v>
          </cell>
        </row>
        <row r="70">
          <cell r="C70">
            <v>60</v>
          </cell>
          <cell r="D70">
            <v>30</v>
          </cell>
          <cell r="E70" t="str">
            <v>NA</v>
          </cell>
          <cell r="F70" t="str">
            <v>NA</v>
          </cell>
          <cell r="G70" t="str">
            <v>NA</v>
          </cell>
          <cell r="H70" t="str">
            <v>NA</v>
          </cell>
        </row>
        <row r="71">
          <cell r="C71">
            <v>55</v>
          </cell>
          <cell r="D71">
            <v>30</v>
          </cell>
          <cell r="E71" t="str">
            <v>NA</v>
          </cell>
          <cell r="F71" t="str">
            <v>NA</v>
          </cell>
          <cell r="G71" t="str">
            <v>NA</v>
          </cell>
          <cell r="H71" t="str">
            <v>NA</v>
          </cell>
        </row>
        <row r="72">
          <cell r="C72">
            <v>50</v>
          </cell>
          <cell r="D72">
            <v>30</v>
          </cell>
          <cell r="E72" t="str">
            <v>NA</v>
          </cell>
          <cell r="F72" t="str">
            <v>NA</v>
          </cell>
          <cell r="G72" t="str">
            <v>NA</v>
          </cell>
          <cell r="H72" t="str">
            <v>NA</v>
          </cell>
        </row>
        <row r="73">
          <cell r="C73">
            <v>40</v>
          </cell>
          <cell r="D73" t="str">
            <v>NA</v>
          </cell>
          <cell r="E73" t="str">
            <v>NA</v>
          </cell>
          <cell r="F73" t="str">
            <v>NA</v>
          </cell>
          <cell r="G73" t="str">
            <v>NA</v>
          </cell>
          <cell r="H73" t="str">
            <v>NA</v>
          </cell>
        </row>
        <row r="74">
          <cell r="C74">
            <v>35</v>
          </cell>
          <cell r="D74" t="str">
            <v>NA</v>
          </cell>
          <cell r="E74" t="str">
            <v>NA</v>
          </cell>
          <cell r="F74" t="str">
            <v>NA</v>
          </cell>
          <cell r="G74" t="str">
            <v>NA</v>
          </cell>
          <cell r="H74" t="str">
            <v>NA</v>
          </cell>
        </row>
        <row r="75">
          <cell r="C75">
            <v>30</v>
          </cell>
          <cell r="D75" t="str">
            <v>NA</v>
          </cell>
          <cell r="E75" t="str">
            <v>NA</v>
          </cell>
          <cell r="F75" t="str">
            <v>NA</v>
          </cell>
          <cell r="G75" t="str">
            <v>NA</v>
          </cell>
          <cell r="H75" t="str">
            <v>NA</v>
          </cell>
        </row>
        <row r="76">
          <cell r="C76" t="str">
            <v>NA</v>
          </cell>
          <cell r="D76" t="str">
            <v>NA</v>
          </cell>
          <cell r="E76" t="str">
            <v>NA</v>
          </cell>
          <cell r="F76" t="str">
            <v>NA</v>
          </cell>
          <cell r="G76" t="str">
            <v>NA</v>
          </cell>
          <cell r="H76" t="str">
            <v>NA</v>
          </cell>
        </row>
        <row r="83">
          <cell r="C83" t="str">
            <v>NA</v>
          </cell>
          <cell r="D83" t="str">
            <v>NA</v>
          </cell>
          <cell r="E83" t="str">
            <v>NA</v>
          </cell>
          <cell r="F83" t="str">
            <v>NA</v>
          </cell>
          <cell r="G83">
            <v>30</v>
          </cell>
        </row>
        <row r="84">
          <cell r="C84" t="str">
            <v>NA</v>
          </cell>
          <cell r="D84" t="str">
            <v>NA</v>
          </cell>
          <cell r="E84" t="str">
            <v>NA</v>
          </cell>
          <cell r="F84">
            <v>35</v>
          </cell>
          <cell r="G84">
            <v>20</v>
          </cell>
        </row>
        <row r="85">
          <cell r="C85" t="str">
            <v>NA</v>
          </cell>
          <cell r="D85" t="str">
            <v>NA</v>
          </cell>
          <cell r="E85" t="str">
            <v>NA</v>
          </cell>
          <cell r="F85">
            <v>25</v>
          </cell>
          <cell r="G85">
            <v>20</v>
          </cell>
        </row>
        <row r="86">
          <cell r="C86" t="str">
            <v>NA</v>
          </cell>
          <cell r="D86" t="str">
            <v>NA</v>
          </cell>
          <cell r="E86">
            <v>30</v>
          </cell>
          <cell r="F86">
            <v>25</v>
          </cell>
          <cell r="G86">
            <v>15</v>
          </cell>
        </row>
        <row r="87">
          <cell r="C87" t="str">
            <v>NA</v>
          </cell>
          <cell r="D87" t="str">
            <v>NA</v>
          </cell>
          <cell r="E87">
            <v>25</v>
          </cell>
          <cell r="F87">
            <v>20</v>
          </cell>
          <cell r="G87">
            <v>15</v>
          </cell>
        </row>
        <row r="88">
          <cell r="C88" t="str">
            <v>NA</v>
          </cell>
          <cell r="D88">
            <v>40</v>
          </cell>
          <cell r="E88">
            <v>20</v>
          </cell>
          <cell r="F88">
            <v>15</v>
          </cell>
          <cell r="G88">
            <v>15</v>
          </cell>
        </row>
        <row r="89">
          <cell r="C89" t="str">
            <v>NA</v>
          </cell>
          <cell r="D89">
            <v>40</v>
          </cell>
          <cell r="E89">
            <v>20</v>
          </cell>
          <cell r="F89">
            <v>15</v>
          </cell>
          <cell r="G89">
            <v>15</v>
          </cell>
        </row>
        <row r="90">
          <cell r="C90" t="str">
            <v>NA</v>
          </cell>
          <cell r="D90">
            <v>30</v>
          </cell>
          <cell r="E90">
            <v>15</v>
          </cell>
          <cell r="F90">
            <v>15</v>
          </cell>
          <cell r="G90">
            <v>15</v>
          </cell>
        </row>
        <row r="91">
          <cell r="C91">
            <v>55</v>
          </cell>
          <cell r="D91">
            <v>25</v>
          </cell>
          <cell r="E91">
            <v>15</v>
          </cell>
          <cell r="F91">
            <v>15</v>
          </cell>
          <cell r="G91" t="str">
            <v>NA</v>
          </cell>
        </row>
        <row r="92">
          <cell r="C92">
            <v>45</v>
          </cell>
          <cell r="D92">
            <v>25</v>
          </cell>
          <cell r="E92">
            <v>15</v>
          </cell>
          <cell r="F92">
            <v>15</v>
          </cell>
          <cell r="G92" t="str">
            <v>NA</v>
          </cell>
        </row>
        <row r="93">
          <cell r="C93">
            <v>45</v>
          </cell>
          <cell r="D93">
            <v>20</v>
          </cell>
          <cell r="E93">
            <v>15</v>
          </cell>
          <cell r="F93">
            <v>15</v>
          </cell>
          <cell r="G93" t="str">
            <v>NA</v>
          </cell>
        </row>
        <row r="94">
          <cell r="C94">
            <v>35</v>
          </cell>
          <cell r="D94">
            <v>15</v>
          </cell>
          <cell r="E94">
            <v>15</v>
          </cell>
          <cell r="F94" t="str">
            <v>NA</v>
          </cell>
          <cell r="G94" t="str">
            <v>NA</v>
          </cell>
        </row>
        <row r="95">
          <cell r="C95">
            <v>30</v>
          </cell>
          <cell r="D95">
            <v>15</v>
          </cell>
          <cell r="E95">
            <v>15</v>
          </cell>
          <cell r="F95" t="str">
            <v>NA</v>
          </cell>
          <cell r="G95" t="str">
            <v>NA</v>
          </cell>
        </row>
        <row r="96">
          <cell r="C96">
            <v>25</v>
          </cell>
          <cell r="D96">
            <v>15</v>
          </cell>
          <cell r="E96" t="str">
            <v>NA</v>
          </cell>
          <cell r="F96" t="str">
            <v>NA</v>
          </cell>
          <cell r="G96" t="str">
            <v>NA</v>
          </cell>
        </row>
        <row r="97">
          <cell r="C97">
            <v>20</v>
          </cell>
          <cell r="D97">
            <v>15</v>
          </cell>
          <cell r="E97" t="str">
            <v>NA</v>
          </cell>
          <cell r="F97" t="str">
            <v>NA</v>
          </cell>
          <cell r="G97" t="str">
            <v>NA</v>
          </cell>
        </row>
        <row r="98">
          <cell r="C98">
            <v>15</v>
          </cell>
          <cell r="D98">
            <v>15</v>
          </cell>
          <cell r="E98" t="str">
            <v>NA</v>
          </cell>
          <cell r="F98" t="str">
            <v>NA</v>
          </cell>
          <cell r="G98" t="str">
            <v>NA</v>
          </cell>
        </row>
        <row r="99">
          <cell r="C99">
            <v>15</v>
          </cell>
          <cell r="D99" t="str">
            <v>NA</v>
          </cell>
          <cell r="E99" t="str">
            <v>NA</v>
          </cell>
          <cell r="F99" t="str">
            <v>NA</v>
          </cell>
          <cell r="G99" t="str">
            <v>NA</v>
          </cell>
        </row>
        <row r="100">
          <cell r="C100">
            <v>15</v>
          </cell>
          <cell r="D100" t="str">
            <v>NA</v>
          </cell>
          <cell r="E100" t="str">
            <v>NA</v>
          </cell>
          <cell r="F100" t="str">
            <v>NA</v>
          </cell>
          <cell r="G100" t="str">
            <v>NA</v>
          </cell>
        </row>
        <row r="101">
          <cell r="C101" t="str">
            <v>NA</v>
          </cell>
          <cell r="D101" t="str">
            <v>NA</v>
          </cell>
          <cell r="E101" t="str">
            <v>NA</v>
          </cell>
          <cell r="F101" t="str">
            <v>NA</v>
          </cell>
          <cell r="G101" t="str">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sheet"/>
      <sheetName val="Abstract"/>
      <sheetName val="SK BOQ Pkg-1"/>
      <sheetName val="Analysis "/>
      <sheetName val="Str.Qu."/>
      <sheetName val="LOCAL RATES"/>
      <sheetName val="Loading "/>
      <sheetName val="AP-1(Electrical BOQ)"/>
      <sheetName val="machinery available soil"/>
      <sheetName val="OH's"/>
      <sheetName val="DATA SHEET"/>
      <sheetName val="MAJ Qtys HORR"/>
      <sheetName val="MECH-PROG"/>
      <sheetName val="Crusher "/>
      <sheetName val="MECH-ANLYS"/>
      <sheetName val="SHUTTERING "/>
      <sheetName val="Shuttering Cost"/>
      <sheetName val="con pro."/>
      <sheetName val="BP (2)"/>
      <sheetName val="Syn of Sk -Pkg1"/>
    </sheetNames>
    <sheetDataSet>
      <sheetData sheetId="0"/>
      <sheetData sheetId="1"/>
      <sheetData sheetId="2"/>
      <sheetData sheetId="3" refreshError="1"/>
      <sheetData sheetId="4"/>
      <sheetData sheetId="5" refreshError="1">
        <row r="41">
          <cell r="I41">
            <v>150</v>
          </cell>
        </row>
        <row r="58">
          <cell r="I58">
            <v>2000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Required"/>
      <sheetName val="Rate Analysis"/>
      <sheetName val="Sign Board"/>
      <sheetName val="Details of CS"/>
      <sheetName val="sch. data"/>
      <sheetName val="Sheet1"/>
      <sheetName val="Abstract(PG)"/>
      <sheetName val="Schedules"/>
      <sheetName val="Material"/>
      <sheetName val="schdules"/>
      <sheetName val="Sqm Area"/>
      <sheetName val="Abstract"/>
      <sheetName val="BOQ"/>
      <sheetName val="Retaining Wall (3)"/>
      <sheetName val="Summary"/>
      <sheetName val="Miscellaneous"/>
      <sheetName val="FRL-OGL"/>
      <sheetName val="Crust &amp; Width of CS"/>
      <sheetName val="Template"/>
      <sheetName val="Service Road"/>
      <sheetName val="C&amp;G"/>
      <sheetName val="BC"/>
      <sheetName val="DBM"/>
      <sheetName val="WMM"/>
      <sheetName val="GSB"/>
      <sheetName val="SG"/>
      <sheetName val="Granular Shoulder"/>
      <sheetName val="Earthern Shoulder"/>
      <sheetName val="Toll Plaza(2-Lane)"/>
      <sheetName val="BUS BAY"/>
      <sheetName val="Toll Plaza(4-Lane)"/>
      <sheetName val="Truck Laybye"/>
      <sheetName val="Road Transitions(5.5)"/>
      <sheetName val="Road Transitions(7)"/>
      <sheetName val="Junctions(IRC)"/>
      <sheetName val="Overhead &amp; Cantilever"/>
      <sheetName val="Median Opening"/>
      <sheetName val="Median &amp; Kerb"/>
      <sheetName val="Road Marking"/>
      <sheetName val="Sign Boards"/>
      <sheetName val="Median Drain"/>
      <sheetName val="Extra Widening"/>
      <sheetName val="Electric"/>
      <sheetName val="Temporary Diversion"/>
      <sheetName val="LBD JUN"/>
      <sheetName val="del-RE-Wall_VUP(118+900)"/>
      <sheetName val="RCC Wall_155+650"/>
      <sheetName val="Retaining Wall (2)"/>
      <sheetName val="PCC BREAST Wall---"/>
      <sheetName val="PCC BREAST Wall (LHS)"/>
      <sheetName val="PCC BREAST Wall (RHS)"/>
      <sheetName val="RE Wall"/>
      <sheetName val="Chute Drain"/>
      <sheetName val="Inclined RE Wall"/>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03">
          <cell r="C903">
            <v>0</v>
          </cell>
        </row>
        <row r="904">
          <cell r="S904">
            <v>0</v>
          </cell>
          <cell r="T904">
            <v>0</v>
          </cell>
          <cell r="U904">
            <v>0</v>
          </cell>
          <cell r="V904">
            <v>0</v>
          </cell>
          <cell r="W904">
            <v>0</v>
          </cell>
          <cell r="X904">
            <v>0</v>
          </cell>
          <cell r="Y904">
            <v>0</v>
          </cell>
          <cell r="Z904">
            <v>0</v>
          </cell>
          <cell r="AA904">
            <v>0</v>
          </cell>
        </row>
        <row r="905">
          <cell r="S905">
            <v>0</v>
          </cell>
          <cell r="T905">
            <v>0</v>
          </cell>
          <cell r="U905">
            <v>0</v>
          </cell>
          <cell r="V905">
            <v>0</v>
          </cell>
          <cell r="W905">
            <v>0</v>
          </cell>
          <cell r="X905">
            <v>0</v>
          </cell>
          <cell r="Y905">
            <v>0</v>
          </cell>
          <cell r="Z905">
            <v>0</v>
          </cell>
          <cell r="AA905">
            <v>0</v>
          </cell>
        </row>
        <row r="906">
          <cell r="S906">
            <v>0</v>
          </cell>
          <cell r="T906">
            <v>0</v>
          </cell>
          <cell r="U906">
            <v>0</v>
          </cell>
          <cell r="V906">
            <v>0</v>
          </cell>
          <cell r="W906">
            <v>0</v>
          </cell>
          <cell r="X906">
            <v>0</v>
          </cell>
          <cell r="Y906">
            <v>0</v>
          </cell>
          <cell r="Z906">
            <v>0</v>
          </cell>
          <cell r="AA906">
            <v>0</v>
          </cell>
        </row>
        <row r="907">
          <cell r="S907">
            <v>0</v>
          </cell>
          <cell r="T907">
            <v>0</v>
          </cell>
          <cell r="U907">
            <v>0</v>
          </cell>
          <cell r="V907">
            <v>0</v>
          </cell>
          <cell r="W907">
            <v>0</v>
          </cell>
          <cell r="X907">
            <v>0</v>
          </cell>
          <cell r="Y907">
            <v>0</v>
          </cell>
          <cell r="Z907">
            <v>0</v>
          </cell>
          <cell r="AA907">
            <v>0</v>
          </cell>
        </row>
        <row r="908">
          <cell r="S908">
            <v>0</v>
          </cell>
          <cell r="T908">
            <v>0</v>
          </cell>
          <cell r="U908">
            <v>0</v>
          </cell>
          <cell r="V908">
            <v>0</v>
          </cell>
          <cell r="W908">
            <v>0</v>
          </cell>
          <cell r="X908">
            <v>0</v>
          </cell>
          <cell r="Y908">
            <v>0</v>
          </cell>
          <cell r="Z908">
            <v>0</v>
          </cell>
          <cell r="AA908">
            <v>0</v>
          </cell>
        </row>
        <row r="909">
          <cell r="S909">
            <v>0</v>
          </cell>
          <cell r="T909">
            <v>0</v>
          </cell>
          <cell r="U909">
            <v>0</v>
          </cell>
          <cell r="V909">
            <v>0</v>
          </cell>
          <cell r="W909">
            <v>0</v>
          </cell>
          <cell r="X909">
            <v>0</v>
          </cell>
          <cell r="Y909">
            <v>0</v>
          </cell>
          <cell r="Z909">
            <v>0</v>
          </cell>
          <cell r="AA909">
            <v>0</v>
          </cell>
        </row>
        <row r="910">
          <cell r="S910">
            <v>0</v>
          </cell>
          <cell r="T910">
            <v>0</v>
          </cell>
          <cell r="U910">
            <v>0</v>
          </cell>
          <cell r="V910">
            <v>0</v>
          </cell>
          <cell r="W910">
            <v>0</v>
          </cell>
          <cell r="X910">
            <v>0</v>
          </cell>
          <cell r="Y910">
            <v>0</v>
          </cell>
          <cell r="Z910">
            <v>0</v>
          </cell>
          <cell r="AA910">
            <v>0</v>
          </cell>
        </row>
        <row r="911">
          <cell r="S911">
            <v>0</v>
          </cell>
          <cell r="T911">
            <v>0</v>
          </cell>
          <cell r="U911">
            <v>0</v>
          </cell>
          <cell r="V911">
            <v>0</v>
          </cell>
          <cell r="W911">
            <v>0</v>
          </cell>
          <cell r="X911">
            <v>0</v>
          </cell>
          <cell r="Y911">
            <v>0</v>
          </cell>
          <cell r="Z911">
            <v>0</v>
          </cell>
          <cell r="AA911">
            <v>0</v>
          </cell>
        </row>
        <row r="912">
          <cell r="S912">
            <v>0</v>
          </cell>
          <cell r="T912">
            <v>0</v>
          </cell>
          <cell r="U912">
            <v>0</v>
          </cell>
          <cell r="V912">
            <v>0</v>
          </cell>
          <cell r="W912">
            <v>0</v>
          </cell>
          <cell r="X912">
            <v>0</v>
          </cell>
          <cell r="Y912">
            <v>0</v>
          </cell>
          <cell r="Z912">
            <v>0</v>
          </cell>
          <cell r="AA912">
            <v>0</v>
          </cell>
        </row>
        <row r="913">
          <cell r="S913">
            <v>0</v>
          </cell>
          <cell r="T913">
            <v>0</v>
          </cell>
          <cell r="U913">
            <v>0</v>
          </cell>
          <cell r="V913">
            <v>0</v>
          </cell>
          <cell r="W913">
            <v>0</v>
          </cell>
          <cell r="X913">
            <v>0</v>
          </cell>
          <cell r="Y913">
            <v>0</v>
          </cell>
          <cell r="Z913">
            <v>0</v>
          </cell>
          <cell r="AA913">
            <v>0</v>
          </cell>
        </row>
        <row r="914">
          <cell r="S914">
            <v>0</v>
          </cell>
          <cell r="T914">
            <v>0</v>
          </cell>
          <cell r="U914">
            <v>0</v>
          </cell>
          <cell r="V914">
            <v>0</v>
          </cell>
          <cell r="W914">
            <v>0</v>
          </cell>
          <cell r="X914">
            <v>0</v>
          </cell>
          <cell r="Y914">
            <v>0</v>
          </cell>
          <cell r="Z914">
            <v>0</v>
          </cell>
          <cell r="AA914">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xon Planning"/>
      <sheetName val="Sheet1"/>
      <sheetName val="try"/>
      <sheetName val="HPC New Conc &amp; MT"/>
    </sheetNames>
    <sheetDataSet>
      <sheetData sheetId="0" refreshError="1"/>
      <sheetData sheetId="1">
        <row r="4">
          <cell r="B4">
            <v>1</v>
          </cell>
          <cell r="C4">
            <v>42887</v>
          </cell>
        </row>
        <row r="5">
          <cell r="B5">
            <v>2</v>
          </cell>
          <cell r="C5">
            <v>42888</v>
          </cell>
        </row>
        <row r="6">
          <cell r="B6">
            <v>3</v>
          </cell>
          <cell r="C6">
            <v>42889</v>
          </cell>
        </row>
        <row r="7">
          <cell r="B7">
            <v>4</v>
          </cell>
          <cell r="C7">
            <v>42890</v>
          </cell>
        </row>
        <row r="8">
          <cell r="B8">
            <v>5</v>
          </cell>
          <cell r="C8">
            <v>42891</v>
          </cell>
        </row>
        <row r="9">
          <cell r="B9">
            <v>6</v>
          </cell>
          <cell r="C9">
            <v>42892</v>
          </cell>
        </row>
        <row r="10">
          <cell r="B10">
            <v>7</v>
          </cell>
          <cell r="C10">
            <v>42893</v>
          </cell>
        </row>
        <row r="11">
          <cell r="B11">
            <v>8</v>
          </cell>
          <cell r="C11">
            <v>42894</v>
          </cell>
        </row>
        <row r="12">
          <cell r="B12">
            <v>9</v>
          </cell>
          <cell r="C12">
            <v>42895</v>
          </cell>
        </row>
        <row r="13">
          <cell r="B13">
            <v>10</v>
          </cell>
          <cell r="C13">
            <v>42896</v>
          </cell>
        </row>
        <row r="14">
          <cell r="B14">
            <v>11</v>
          </cell>
          <cell r="C14">
            <v>42897</v>
          </cell>
        </row>
        <row r="15">
          <cell r="B15">
            <v>12</v>
          </cell>
          <cell r="C15">
            <v>42898</v>
          </cell>
        </row>
        <row r="16">
          <cell r="B16">
            <v>13</v>
          </cell>
          <cell r="C16">
            <v>42899</v>
          </cell>
        </row>
        <row r="17">
          <cell r="B17">
            <v>14</v>
          </cell>
          <cell r="C17">
            <v>42900</v>
          </cell>
        </row>
        <row r="18">
          <cell r="B18">
            <v>15</v>
          </cell>
          <cell r="C18">
            <v>42901</v>
          </cell>
        </row>
        <row r="19">
          <cell r="B19">
            <v>16</v>
          </cell>
          <cell r="C19">
            <v>42902</v>
          </cell>
        </row>
        <row r="20">
          <cell r="B20">
            <v>17</v>
          </cell>
          <cell r="C20">
            <v>42903</v>
          </cell>
        </row>
        <row r="21">
          <cell r="B21">
            <v>18</v>
          </cell>
          <cell r="C21">
            <v>42904</v>
          </cell>
        </row>
        <row r="22">
          <cell r="B22">
            <v>19</v>
          </cell>
          <cell r="C22">
            <v>42905</v>
          </cell>
        </row>
        <row r="23">
          <cell r="B23">
            <v>20</v>
          </cell>
          <cell r="C23">
            <v>42906</v>
          </cell>
        </row>
        <row r="24">
          <cell r="B24">
            <v>21</v>
          </cell>
          <cell r="C24">
            <v>42907</v>
          </cell>
        </row>
        <row r="25">
          <cell r="B25">
            <v>22</v>
          </cell>
          <cell r="C25">
            <v>42908</v>
          </cell>
        </row>
        <row r="26">
          <cell r="B26">
            <v>23</v>
          </cell>
          <cell r="C26">
            <v>42909</v>
          </cell>
        </row>
        <row r="27">
          <cell r="B27">
            <v>24</v>
          </cell>
          <cell r="C27">
            <v>42910</v>
          </cell>
        </row>
        <row r="28">
          <cell r="B28">
            <v>25</v>
          </cell>
          <cell r="C28">
            <v>42911</v>
          </cell>
        </row>
        <row r="29">
          <cell r="B29">
            <v>26</v>
          </cell>
          <cell r="C29">
            <v>42912</v>
          </cell>
        </row>
        <row r="30">
          <cell r="B30">
            <v>27</v>
          </cell>
          <cell r="C30">
            <v>42913</v>
          </cell>
        </row>
        <row r="31">
          <cell r="B31">
            <v>28</v>
          </cell>
          <cell r="C31">
            <v>42914</v>
          </cell>
        </row>
        <row r="32">
          <cell r="B32">
            <v>29</v>
          </cell>
          <cell r="C32">
            <v>42915</v>
          </cell>
        </row>
        <row r="33">
          <cell r="B33">
            <v>30</v>
          </cell>
          <cell r="C33">
            <v>42916</v>
          </cell>
        </row>
        <row r="34">
          <cell r="B34">
            <v>31</v>
          </cell>
          <cell r="C34">
            <v>42917</v>
          </cell>
        </row>
        <row r="35">
          <cell r="B35">
            <v>32</v>
          </cell>
          <cell r="C35">
            <v>42918</v>
          </cell>
        </row>
        <row r="36">
          <cell r="B36">
            <v>33</v>
          </cell>
          <cell r="C36">
            <v>42919</v>
          </cell>
        </row>
        <row r="37">
          <cell r="B37">
            <v>34</v>
          </cell>
          <cell r="C37">
            <v>42920</v>
          </cell>
        </row>
        <row r="38">
          <cell r="B38">
            <v>35</v>
          </cell>
          <cell r="C38">
            <v>42921</v>
          </cell>
        </row>
        <row r="39">
          <cell r="B39">
            <v>36</v>
          </cell>
          <cell r="C39">
            <v>42922</v>
          </cell>
        </row>
        <row r="40">
          <cell r="B40">
            <v>37</v>
          </cell>
          <cell r="C40">
            <v>42923</v>
          </cell>
        </row>
        <row r="41">
          <cell r="B41">
            <v>38</v>
          </cell>
          <cell r="C41">
            <v>42924</v>
          </cell>
        </row>
        <row r="42">
          <cell r="B42">
            <v>39</v>
          </cell>
          <cell r="C42">
            <v>42925</v>
          </cell>
        </row>
        <row r="43">
          <cell r="B43">
            <v>40</v>
          </cell>
          <cell r="C43">
            <v>42926</v>
          </cell>
        </row>
        <row r="44">
          <cell r="B44">
            <v>41</v>
          </cell>
          <cell r="C44">
            <v>42927</v>
          </cell>
        </row>
        <row r="45">
          <cell r="B45">
            <v>42</v>
          </cell>
          <cell r="C45">
            <v>42928</v>
          </cell>
        </row>
        <row r="46">
          <cell r="B46">
            <v>43</v>
          </cell>
          <cell r="C46">
            <v>42929</v>
          </cell>
        </row>
        <row r="47">
          <cell r="B47">
            <v>44</v>
          </cell>
          <cell r="C47">
            <v>42930</v>
          </cell>
        </row>
        <row r="48">
          <cell r="B48">
            <v>45</v>
          </cell>
          <cell r="C48">
            <v>42931</v>
          </cell>
        </row>
        <row r="49">
          <cell r="B49">
            <v>46</v>
          </cell>
          <cell r="C49">
            <v>42932</v>
          </cell>
        </row>
        <row r="50">
          <cell r="B50">
            <v>47</v>
          </cell>
          <cell r="C50">
            <v>42933</v>
          </cell>
        </row>
        <row r="51">
          <cell r="B51">
            <v>48</v>
          </cell>
          <cell r="C51">
            <v>42934</v>
          </cell>
        </row>
        <row r="52">
          <cell r="B52">
            <v>49</v>
          </cell>
          <cell r="C52">
            <v>42935</v>
          </cell>
        </row>
        <row r="53">
          <cell r="B53">
            <v>50</v>
          </cell>
          <cell r="C53">
            <v>42936</v>
          </cell>
        </row>
        <row r="54">
          <cell r="B54">
            <v>51</v>
          </cell>
          <cell r="C54">
            <v>42937</v>
          </cell>
        </row>
        <row r="55">
          <cell r="B55">
            <v>52</v>
          </cell>
          <cell r="C55">
            <v>42938</v>
          </cell>
        </row>
        <row r="56">
          <cell r="B56">
            <v>53</v>
          </cell>
          <cell r="C56">
            <v>42939</v>
          </cell>
        </row>
        <row r="57">
          <cell r="B57">
            <v>54</v>
          </cell>
          <cell r="C57">
            <v>42940</v>
          </cell>
        </row>
        <row r="58">
          <cell r="B58">
            <v>55</v>
          </cell>
          <cell r="C58">
            <v>42941</v>
          </cell>
        </row>
        <row r="59">
          <cell r="B59">
            <v>56</v>
          </cell>
          <cell r="C59">
            <v>42942</v>
          </cell>
        </row>
        <row r="60">
          <cell r="B60">
            <v>57</v>
          </cell>
          <cell r="C60">
            <v>42943</v>
          </cell>
        </row>
        <row r="61">
          <cell r="B61">
            <v>58</v>
          </cell>
          <cell r="C61">
            <v>42944</v>
          </cell>
        </row>
        <row r="62">
          <cell r="B62">
            <v>59</v>
          </cell>
          <cell r="C62">
            <v>42945</v>
          </cell>
        </row>
        <row r="63">
          <cell r="B63">
            <v>60</v>
          </cell>
          <cell r="C63">
            <v>42946</v>
          </cell>
        </row>
        <row r="64">
          <cell r="B64">
            <v>61</v>
          </cell>
          <cell r="C64">
            <v>42947</v>
          </cell>
        </row>
        <row r="65">
          <cell r="B65">
            <v>62</v>
          </cell>
          <cell r="C65">
            <v>42948</v>
          </cell>
        </row>
        <row r="66">
          <cell r="B66">
            <v>63</v>
          </cell>
          <cell r="C66">
            <v>42949</v>
          </cell>
        </row>
        <row r="67">
          <cell r="B67">
            <v>64</v>
          </cell>
          <cell r="C67">
            <v>42950</v>
          </cell>
        </row>
        <row r="68">
          <cell r="B68">
            <v>65</v>
          </cell>
          <cell r="C68">
            <v>42951</v>
          </cell>
        </row>
        <row r="69">
          <cell r="B69">
            <v>66</v>
          </cell>
          <cell r="C69">
            <v>42952</v>
          </cell>
        </row>
        <row r="70">
          <cell r="B70">
            <v>67</v>
          </cell>
          <cell r="C70">
            <v>42953</v>
          </cell>
        </row>
        <row r="71">
          <cell r="B71">
            <v>68</v>
          </cell>
          <cell r="C71">
            <v>42954</v>
          </cell>
        </row>
        <row r="72">
          <cell r="B72">
            <v>69</v>
          </cell>
          <cell r="C72">
            <v>42955</v>
          </cell>
        </row>
        <row r="73">
          <cell r="B73">
            <v>70</v>
          </cell>
          <cell r="C73">
            <v>42956</v>
          </cell>
        </row>
        <row r="74">
          <cell r="B74">
            <v>71</v>
          </cell>
          <cell r="C74">
            <v>42957</v>
          </cell>
        </row>
        <row r="75">
          <cell r="B75">
            <v>72</v>
          </cell>
          <cell r="C75">
            <v>42958</v>
          </cell>
        </row>
        <row r="76">
          <cell r="B76">
            <v>73</v>
          </cell>
          <cell r="C76">
            <v>42959</v>
          </cell>
        </row>
        <row r="77">
          <cell r="B77">
            <v>74</v>
          </cell>
          <cell r="C77">
            <v>42960</v>
          </cell>
        </row>
        <row r="78">
          <cell r="B78">
            <v>75</v>
          </cell>
          <cell r="C78">
            <v>42961</v>
          </cell>
        </row>
        <row r="79">
          <cell r="B79">
            <v>76</v>
          </cell>
          <cell r="C79">
            <v>42962</v>
          </cell>
        </row>
        <row r="80">
          <cell r="B80">
            <v>77</v>
          </cell>
          <cell r="C80">
            <v>42963</v>
          </cell>
        </row>
        <row r="81">
          <cell r="B81">
            <v>78</v>
          </cell>
          <cell r="C81">
            <v>42964</v>
          </cell>
        </row>
        <row r="82">
          <cell r="B82">
            <v>79</v>
          </cell>
          <cell r="C82">
            <v>42965</v>
          </cell>
        </row>
        <row r="83">
          <cell r="B83">
            <v>80</v>
          </cell>
          <cell r="C83">
            <v>42966</v>
          </cell>
        </row>
        <row r="84">
          <cell r="B84">
            <v>81</v>
          </cell>
          <cell r="C84">
            <v>42967</v>
          </cell>
        </row>
        <row r="85">
          <cell r="B85">
            <v>82</v>
          </cell>
          <cell r="C85">
            <v>42968</v>
          </cell>
        </row>
        <row r="86">
          <cell r="B86">
            <v>83</v>
          </cell>
          <cell r="C86">
            <v>42969</v>
          </cell>
        </row>
        <row r="87">
          <cell r="B87">
            <v>84</v>
          </cell>
          <cell r="C87">
            <v>42970</v>
          </cell>
        </row>
        <row r="88">
          <cell r="B88">
            <v>85</v>
          </cell>
          <cell r="C88">
            <v>42971</v>
          </cell>
        </row>
        <row r="89">
          <cell r="B89">
            <v>86</v>
          </cell>
          <cell r="C89">
            <v>42972</v>
          </cell>
        </row>
        <row r="90">
          <cell r="B90">
            <v>87</v>
          </cell>
          <cell r="C90">
            <v>42973</v>
          </cell>
        </row>
        <row r="91">
          <cell r="B91">
            <v>88</v>
          </cell>
          <cell r="C91">
            <v>42974</v>
          </cell>
        </row>
        <row r="92">
          <cell r="B92">
            <v>89</v>
          </cell>
          <cell r="C92">
            <v>42975</v>
          </cell>
        </row>
        <row r="93">
          <cell r="B93">
            <v>90</v>
          </cell>
          <cell r="C93">
            <v>42976</v>
          </cell>
        </row>
        <row r="94">
          <cell r="B94">
            <v>91</v>
          </cell>
          <cell r="C94">
            <v>42977</v>
          </cell>
        </row>
        <row r="95">
          <cell r="B95">
            <v>92</v>
          </cell>
          <cell r="C95">
            <v>42978</v>
          </cell>
        </row>
        <row r="96">
          <cell r="B96">
            <v>93</v>
          </cell>
          <cell r="C96">
            <v>42979</v>
          </cell>
        </row>
        <row r="97">
          <cell r="B97">
            <v>94</v>
          </cell>
          <cell r="C97">
            <v>42980</v>
          </cell>
        </row>
        <row r="98">
          <cell r="B98">
            <v>95</v>
          </cell>
          <cell r="C98">
            <v>42981</v>
          </cell>
        </row>
        <row r="99">
          <cell r="B99">
            <v>96</v>
          </cell>
          <cell r="C99">
            <v>42982</v>
          </cell>
        </row>
        <row r="100">
          <cell r="B100">
            <v>97</v>
          </cell>
          <cell r="C100">
            <v>42983</v>
          </cell>
        </row>
        <row r="101">
          <cell r="B101">
            <v>98</v>
          </cell>
          <cell r="C101">
            <v>42984</v>
          </cell>
        </row>
        <row r="102">
          <cell r="B102">
            <v>99</v>
          </cell>
          <cell r="C102">
            <v>42985</v>
          </cell>
        </row>
        <row r="103">
          <cell r="B103">
            <v>100</v>
          </cell>
          <cell r="C103">
            <v>42986</v>
          </cell>
        </row>
        <row r="104">
          <cell r="B104">
            <v>101</v>
          </cell>
          <cell r="C104">
            <v>42987</v>
          </cell>
        </row>
        <row r="105">
          <cell r="B105">
            <v>102</v>
          </cell>
          <cell r="C105">
            <v>42988</v>
          </cell>
        </row>
        <row r="106">
          <cell r="B106">
            <v>103</v>
          </cell>
          <cell r="C106">
            <v>42989</v>
          </cell>
        </row>
        <row r="107">
          <cell r="B107">
            <v>104</v>
          </cell>
          <cell r="C107">
            <v>42990</v>
          </cell>
        </row>
        <row r="108">
          <cell r="B108">
            <v>105</v>
          </cell>
          <cell r="C108">
            <v>42991</v>
          </cell>
        </row>
        <row r="109">
          <cell r="B109">
            <v>106</v>
          </cell>
          <cell r="C109">
            <v>42992</v>
          </cell>
        </row>
        <row r="110">
          <cell r="B110">
            <v>107</v>
          </cell>
          <cell r="C110">
            <v>42993</v>
          </cell>
        </row>
        <row r="111">
          <cell r="B111">
            <v>108</v>
          </cell>
          <cell r="C111">
            <v>42994</v>
          </cell>
        </row>
        <row r="112">
          <cell r="B112">
            <v>109</v>
          </cell>
          <cell r="C112">
            <v>42995</v>
          </cell>
        </row>
        <row r="113">
          <cell r="B113">
            <v>110</v>
          </cell>
          <cell r="C113">
            <v>42996</v>
          </cell>
        </row>
        <row r="114">
          <cell r="B114">
            <v>111</v>
          </cell>
          <cell r="C114">
            <v>42997</v>
          </cell>
        </row>
        <row r="115">
          <cell r="B115">
            <v>112</v>
          </cell>
          <cell r="C115">
            <v>42998</v>
          </cell>
        </row>
        <row r="116">
          <cell r="B116">
            <v>113</v>
          </cell>
          <cell r="C116">
            <v>42999</v>
          </cell>
        </row>
        <row r="117">
          <cell r="B117">
            <v>114</v>
          </cell>
          <cell r="C117">
            <v>43000</v>
          </cell>
        </row>
        <row r="118">
          <cell r="B118">
            <v>115</v>
          </cell>
          <cell r="C118">
            <v>43001</v>
          </cell>
        </row>
        <row r="119">
          <cell r="B119">
            <v>116</v>
          </cell>
          <cell r="C119">
            <v>43002</v>
          </cell>
        </row>
        <row r="120">
          <cell r="B120">
            <v>117</v>
          </cell>
          <cell r="C120">
            <v>43003</v>
          </cell>
        </row>
        <row r="121">
          <cell r="B121">
            <v>118</v>
          </cell>
          <cell r="C121">
            <v>43004</v>
          </cell>
        </row>
        <row r="122">
          <cell r="B122">
            <v>119</v>
          </cell>
          <cell r="C122">
            <v>43005</v>
          </cell>
        </row>
        <row r="123">
          <cell r="B123">
            <v>120</v>
          </cell>
          <cell r="C123">
            <v>43006</v>
          </cell>
        </row>
        <row r="124">
          <cell r="B124">
            <v>121</v>
          </cell>
          <cell r="C124">
            <v>43007</v>
          </cell>
        </row>
        <row r="125">
          <cell r="B125">
            <v>122</v>
          </cell>
          <cell r="C125">
            <v>43008</v>
          </cell>
        </row>
        <row r="126">
          <cell r="B126">
            <v>123</v>
          </cell>
          <cell r="C126">
            <v>43009</v>
          </cell>
        </row>
        <row r="127">
          <cell r="B127">
            <v>124</v>
          </cell>
          <cell r="C127">
            <v>43010</v>
          </cell>
        </row>
        <row r="128">
          <cell r="B128">
            <v>125</v>
          </cell>
          <cell r="C128">
            <v>43011</v>
          </cell>
        </row>
        <row r="129">
          <cell r="B129">
            <v>126</v>
          </cell>
          <cell r="C129">
            <v>43012</v>
          </cell>
        </row>
        <row r="130">
          <cell r="B130">
            <v>127</v>
          </cell>
          <cell r="C130">
            <v>43013</v>
          </cell>
        </row>
        <row r="131">
          <cell r="B131">
            <v>128</v>
          </cell>
          <cell r="C131">
            <v>43014</v>
          </cell>
        </row>
        <row r="132">
          <cell r="B132">
            <v>129</v>
          </cell>
          <cell r="C132">
            <v>43015</v>
          </cell>
        </row>
        <row r="133">
          <cell r="B133">
            <v>130</v>
          </cell>
          <cell r="C133">
            <v>43016</v>
          </cell>
        </row>
        <row r="134">
          <cell r="B134">
            <v>131</v>
          </cell>
          <cell r="C134">
            <v>43017</v>
          </cell>
        </row>
        <row r="135">
          <cell r="B135">
            <v>132</v>
          </cell>
          <cell r="C135">
            <v>43018</v>
          </cell>
        </row>
        <row r="136">
          <cell r="B136">
            <v>133</v>
          </cell>
          <cell r="C136">
            <v>43019</v>
          </cell>
        </row>
        <row r="137">
          <cell r="B137">
            <v>134</v>
          </cell>
          <cell r="C137">
            <v>43020</v>
          </cell>
        </row>
        <row r="138">
          <cell r="B138">
            <v>135</v>
          </cell>
          <cell r="C138">
            <v>43021</v>
          </cell>
        </row>
        <row r="139">
          <cell r="B139">
            <v>136</v>
          </cell>
          <cell r="C139">
            <v>43022</v>
          </cell>
        </row>
        <row r="140">
          <cell r="B140">
            <v>137</v>
          </cell>
          <cell r="C140">
            <v>43023</v>
          </cell>
        </row>
        <row r="141">
          <cell r="B141">
            <v>138</v>
          </cell>
          <cell r="C141">
            <v>43024</v>
          </cell>
        </row>
        <row r="142">
          <cell r="B142">
            <v>139</v>
          </cell>
          <cell r="C142">
            <v>43025</v>
          </cell>
        </row>
        <row r="143">
          <cell r="B143">
            <v>140</v>
          </cell>
          <cell r="C143">
            <v>43026</v>
          </cell>
        </row>
        <row r="144">
          <cell r="B144">
            <v>141</v>
          </cell>
          <cell r="C144">
            <v>43027</v>
          </cell>
        </row>
        <row r="145">
          <cell r="B145">
            <v>142</v>
          </cell>
          <cell r="C145">
            <v>43028</v>
          </cell>
        </row>
        <row r="146">
          <cell r="B146">
            <v>143</v>
          </cell>
          <cell r="C146">
            <v>43029</v>
          </cell>
        </row>
        <row r="147">
          <cell r="B147">
            <v>144</v>
          </cell>
          <cell r="C147">
            <v>43030</v>
          </cell>
        </row>
        <row r="148">
          <cell r="B148">
            <v>145</v>
          </cell>
          <cell r="C148">
            <v>43031</v>
          </cell>
        </row>
        <row r="149">
          <cell r="B149">
            <v>146</v>
          </cell>
          <cell r="C149">
            <v>43032</v>
          </cell>
        </row>
        <row r="150">
          <cell r="B150">
            <v>147</v>
          </cell>
          <cell r="C150">
            <v>43033</v>
          </cell>
        </row>
        <row r="151">
          <cell r="B151">
            <v>148</v>
          </cell>
          <cell r="C151">
            <v>43034</v>
          </cell>
        </row>
        <row r="152">
          <cell r="B152">
            <v>149</v>
          </cell>
          <cell r="C152">
            <v>43035</v>
          </cell>
        </row>
        <row r="153">
          <cell r="B153">
            <v>150</v>
          </cell>
          <cell r="C153">
            <v>43036</v>
          </cell>
        </row>
        <row r="154">
          <cell r="B154">
            <v>151</v>
          </cell>
          <cell r="C154">
            <v>43037</v>
          </cell>
        </row>
        <row r="155">
          <cell r="B155">
            <v>152</v>
          </cell>
          <cell r="C155">
            <v>43038</v>
          </cell>
        </row>
        <row r="156">
          <cell r="B156">
            <v>153</v>
          </cell>
          <cell r="C156">
            <v>43039</v>
          </cell>
        </row>
        <row r="157">
          <cell r="B157">
            <v>154</v>
          </cell>
          <cell r="C157">
            <v>43040</v>
          </cell>
        </row>
        <row r="158">
          <cell r="B158">
            <v>155</v>
          </cell>
          <cell r="C158">
            <v>43041</v>
          </cell>
        </row>
        <row r="159">
          <cell r="B159">
            <v>156</v>
          </cell>
          <cell r="C159">
            <v>43042</v>
          </cell>
        </row>
        <row r="160">
          <cell r="B160">
            <v>157</v>
          </cell>
          <cell r="C160">
            <v>43043</v>
          </cell>
        </row>
        <row r="161">
          <cell r="B161">
            <v>158</v>
          </cell>
          <cell r="C161">
            <v>43044</v>
          </cell>
        </row>
        <row r="162">
          <cell r="B162">
            <v>159</v>
          </cell>
          <cell r="C162">
            <v>43045</v>
          </cell>
        </row>
        <row r="163">
          <cell r="B163">
            <v>160</v>
          </cell>
          <cell r="C163">
            <v>43046</v>
          </cell>
        </row>
        <row r="164">
          <cell r="B164">
            <v>161</v>
          </cell>
          <cell r="C164">
            <v>43047</v>
          </cell>
        </row>
        <row r="165">
          <cell r="B165">
            <v>162</v>
          </cell>
          <cell r="C165">
            <v>43048</v>
          </cell>
        </row>
        <row r="166">
          <cell r="B166">
            <v>163</v>
          </cell>
          <cell r="C166">
            <v>43049</v>
          </cell>
        </row>
        <row r="167">
          <cell r="B167">
            <v>164</v>
          </cell>
          <cell r="C167">
            <v>43050</v>
          </cell>
        </row>
        <row r="168">
          <cell r="B168">
            <v>165</v>
          </cell>
          <cell r="C168">
            <v>43051</v>
          </cell>
        </row>
        <row r="169">
          <cell r="B169">
            <v>166</v>
          </cell>
          <cell r="C169">
            <v>43052</v>
          </cell>
        </row>
        <row r="170">
          <cell r="B170">
            <v>167</v>
          </cell>
          <cell r="C170">
            <v>43053</v>
          </cell>
        </row>
        <row r="171">
          <cell r="B171">
            <v>168</v>
          </cell>
          <cell r="C171">
            <v>43054</v>
          </cell>
        </row>
        <row r="172">
          <cell r="B172">
            <v>169</v>
          </cell>
          <cell r="C172">
            <v>43055</v>
          </cell>
        </row>
        <row r="173">
          <cell r="B173">
            <v>170</v>
          </cell>
          <cell r="C173">
            <v>43056</v>
          </cell>
        </row>
        <row r="174">
          <cell r="B174">
            <v>171</v>
          </cell>
          <cell r="C174">
            <v>43057</v>
          </cell>
        </row>
        <row r="175">
          <cell r="B175">
            <v>172</v>
          </cell>
          <cell r="C175">
            <v>43058</v>
          </cell>
        </row>
        <row r="176">
          <cell r="B176">
            <v>173</v>
          </cell>
          <cell r="C176">
            <v>43059</v>
          </cell>
        </row>
        <row r="177">
          <cell r="B177">
            <v>174</v>
          </cell>
          <cell r="C177">
            <v>43060</v>
          </cell>
        </row>
        <row r="178">
          <cell r="B178">
            <v>175</v>
          </cell>
          <cell r="C178">
            <v>43061</v>
          </cell>
        </row>
        <row r="179">
          <cell r="B179">
            <v>176</v>
          </cell>
          <cell r="C179">
            <v>43062</v>
          </cell>
        </row>
        <row r="180">
          <cell r="B180">
            <v>177</v>
          </cell>
          <cell r="C180">
            <v>43063</v>
          </cell>
        </row>
        <row r="181">
          <cell r="B181">
            <v>178</v>
          </cell>
          <cell r="C181">
            <v>43064</v>
          </cell>
        </row>
        <row r="182">
          <cell r="B182">
            <v>179</v>
          </cell>
          <cell r="C182">
            <v>43065</v>
          </cell>
        </row>
        <row r="183">
          <cell r="B183">
            <v>180</v>
          </cell>
          <cell r="C183">
            <v>43066</v>
          </cell>
        </row>
        <row r="184">
          <cell r="B184">
            <v>181</v>
          </cell>
          <cell r="C184">
            <v>43067</v>
          </cell>
        </row>
        <row r="185">
          <cell r="B185">
            <v>182</v>
          </cell>
          <cell r="C185">
            <v>43068</v>
          </cell>
        </row>
        <row r="186">
          <cell r="B186">
            <v>183</v>
          </cell>
          <cell r="C186">
            <v>43069</v>
          </cell>
        </row>
        <row r="187">
          <cell r="B187">
            <v>184</v>
          </cell>
          <cell r="C187">
            <v>43070</v>
          </cell>
        </row>
        <row r="188">
          <cell r="B188">
            <v>185</v>
          </cell>
          <cell r="C188">
            <v>43071</v>
          </cell>
        </row>
        <row r="189">
          <cell r="B189">
            <v>186</v>
          </cell>
          <cell r="C189">
            <v>43072</v>
          </cell>
        </row>
        <row r="190">
          <cell r="B190">
            <v>187</v>
          </cell>
          <cell r="C190">
            <v>43073</v>
          </cell>
        </row>
        <row r="191">
          <cell r="B191">
            <v>188</v>
          </cell>
          <cell r="C191">
            <v>43074</v>
          </cell>
        </row>
        <row r="192">
          <cell r="B192">
            <v>189</v>
          </cell>
          <cell r="C192">
            <v>43075</v>
          </cell>
        </row>
        <row r="193">
          <cell r="B193">
            <v>190</v>
          </cell>
          <cell r="C193">
            <v>43076</v>
          </cell>
        </row>
        <row r="194">
          <cell r="B194">
            <v>191</v>
          </cell>
          <cell r="C194">
            <v>43077</v>
          </cell>
        </row>
        <row r="195">
          <cell r="B195">
            <v>192</v>
          </cell>
          <cell r="C195">
            <v>43078</v>
          </cell>
        </row>
        <row r="196">
          <cell r="B196">
            <v>193</v>
          </cell>
          <cell r="C196">
            <v>43079</v>
          </cell>
        </row>
        <row r="197">
          <cell r="B197">
            <v>194</v>
          </cell>
          <cell r="C197">
            <v>43080</v>
          </cell>
        </row>
        <row r="198">
          <cell r="B198">
            <v>195</v>
          </cell>
          <cell r="C198">
            <v>43081</v>
          </cell>
        </row>
        <row r="199">
          <cell r="B199">
            <v>196</v>
          </cell>
          <cell r="C199">
            <v>43082</v>
          </cell>
        </row>
        <row r="200">
          <cell r="B200">
            <v>197</v>
          </cell>
          <cell r="C200">
            <v>43083</v>
          </cell>
        </row>
        <row r="201">
          <cell r="B201">
            <v>198</v>
          </cell>
          <cell r="C201">
            <v>43084</v>
          </cell>
        </row>
        <row r="202">
          <cell r="B202">
            <v>199</v>
          </cell>
          <cell r="C202">
            <v>43085</v>
          </cell>
        </row>
        <row r="203">
          <cell r="B203">
            <v>200</v>
          </cell>
          <cell r="C203">
            <v>43086</v>
          </cell>
        </row>
        <row r="204">
          <cell r="B204">
            <v>201</v>
          </cell>
          <cell r="C204">
            <v>43087</v>
          </cell>
        </row>
        <row r="205">
          <cell r="B205">
            <v>202</v>
          </cell>
          <cell r="C205">
            <v>43088</v>
          </cell>
        </row>
        <row r="206">
          <cell r="B206">
            <v>203</v>
          </cell>
          <cell r="C206">
            <v>43089</v>
          </cell>
        </row>
        <row r="207">
          <cell r="B207">
            <v>204</v>
          </cell>
          <cell r="C207">
            <v>43090</v>
          </cell>
        </row>
        <row r="208">
          <cell r="B208">
            <v>205</v>
          </cell>
          <cell r="C208">
            <v>43091</v>
          </cell>
        </row>
        <row r="209">
          <cell r="B209">
            <v>206</v>
          </cell>
          <cell r="C209">
            <v>43092</v>
          </cell>
        </row>
        <row r="210">
          <cell r="B210">
            <v>207</v>
          </cell>
          <cell r="C210">
            <v>43093</v>
          </cell>
        </row>
        <row r="211">
          <cell r="B211">
            <v>208</v>
          </cell>
          <cell r="C211">
            <v>43094</v>
          </cell>
        </row>
        <row r="212">
          <cell r="B212">
            <v>209</v>
          </cell>
          <cell r="C212">
            <v>43095</v>
          </cell>
        </row>
        <row r="213">
          <cell r="B213">
            <v>210</v>
          </cell>
          <cell r="C213">
            <v>43096</v>
          </cell>
        </row>
        <row r="214">
          <cell r="B214">
            <v>211</v>
          </cell>
          <cell r="C214">
            <v>43097</v>
          </cell>
        </row>
        <row r="215">
          <cell r="B215">
            <v>212</v>
          </cell>
          <cell r="C215">
            <v>43098</v>
          </cell>
        </row>
        <row r="216">
          <cell r="B216">
            <v>213</v>
          </cell>
          <cell r="C216">
            <v>43099</v>
          </cell>
        </row>
        <row r="217">
          <cell r="B217">
            <v>214</v>
          </cell>
          <cell r="C217">
            <v>43100</v>
          </cell>
        </row>
        <row r="218">
          <cell r="B218">
            <v>215</v>
          </cell>
          <cell r="C218">
            <v>43101</v>
          </cell>
        </row>
        <row r="219">
          <cell r="B219">
            <v>216</v>
          </cell>
          <cell r="C219">
            <v>43102</v>
          </cell>
        </row>
        <row r="220">
          <cell r="B220">
            <v>217</v>
          </cell>
          <cell r="C220">
            <v>43103</v>
          </cell>
        </row>
        <row r="221">
          <cell r="B221">
            <v>218</v>
          </cell>
          <cell r="C221">
            <v>43104</v>
          </cell>
        </row>
        <row r="222">
          <cell r="B222">
            <v>219</v>
          </cell>
          <cell r="C222">
            <v>43105</v>
          </cell>
        </row>
        <row r="223">
          <cell r="B223">
            <v>220</v>
          </cell>
          <cell r="C223">
            <v>43106</v>
          </cell>
        </row>
        <row r="224">
          <cell r="B224">
            <v>221</v>
          </cell>
          <cell r="C224">
            <v>43107</v>
          </cell>
        </row>
        <row r="225">
          <cell r="B225">
            <v>222</v>
          </cell>
          <cell r="C225">
            <v>43108</v>
          </cell>
        </row>
        <row r="226">
          <cell r="B226">
            <v>223</v>
          </cell>
          <cell r="C226">
            <v>43109</v>
          </cell>
        </row>
        <row r="227">
          <cell r="B227">
            <v>224</v>
          </cell>
          <cell r="C227">
            <v>43110</v>
          </cell>
        </row>
        <row r="228">
          <cell r="B228">
            <v>225</v>
          </cell>
          <cell r="C228">
            <v>43111</v>
          </cell>
        </row>
        <row r="229">
          <cell r="B229">
            <v>226</v>
          </cell>
          <cell r="C229">
            <v>43112</v>
          </cell>
        </row>
        <row r="230">
          <cell r="B230">
            <v>227</v>
          </cell>
          <cell r="C230">
            <v>43113</v>
          </cell>
        </row>
        <row r="231">
          <cell r="B231">
            <v>228</v>
          </cell>
          <cell r="C231">
            <v>43114</v>
          </cell>
        </row>
        <row r="232">
          <cell r="B232">
            <v>229</v>
          </cell>
          <cell r="C232">
            <v>43115</v>
          </cell>
        </row>
        <row r="233">
          <cell r="B233">
            <v>230</v>
          </cell>
          <cell r="C233">
            <v>43116</v>
          </cell>
        </row>
        <row r="234">
          <cell r="B234">
            <v>231</v>
          </cell>
          <cell r="C234">
            <v>43117</v>
          </cell>
        </row>
        <row r="235">
          <cell r="B235">
            <v>232</v>
          </cell>
          <cell r="C235">
            <v>43118</v>
          </cell>
        </row>
        <row r="236">
          <cell r="B236">
            <v>233</v>
          </cell>
          <cell r="C236">
            <v>43119</v>
          </cell>
        </row>
        <row r="237">
          <cell r="B237">
            <v>234</v>
          </cell>
          <cell r="C237">
            <v>43120</v>
          </cell>
        </row>
        <row r="238">
          <cell r="B238">
            <v>235</v>
          </cell>
          <cell r="C238">
            <v>43121</v>
          </cell>
        </row>
        <row r="239">
          <cell r="B239">
            <v>236</v>
          </cell>
          <cell r="C239">
            <v>43122</v>
          </cell>
        </row>
        <row r="240">
          <cell r="B240">
            <v>237</v>
          </cell>
          <cell r="C240">
            <v>43123</v>
          </cell>
        </row>
        <row r="241">
          <cell r="B241">
            <v>238</v>
          </cell>
          <cell r="C241">
            <v>43124</v>
          </cell>
        </row>
        <row r="242">
          <cell r="B242">
            <v>239</v>
          </cell>
          <cell r="C242">
            <v>43125</v>
          </cell>
        </row>
        <row r="243">
          <cell r="B243">
            <v>240</v>
          </cell>
          <cell r="C243">
            <v>43126</v>
          </cell>
        </row>
        <row r="244">
          <cell r="B244">
            <v>241</v>
          </cell>
          <cell r="C244">
            <v>43127</v>
          </cell>
        </row>
        <row r="245">
          <cell r="B245">
            <v>242</v>
          </cell>
          <cell r="C245">
            <v>43128</v>
          </cell>
        </row>
        <row r="246">
          <cell r="B246">
            <v>243</v>
          </cell>
          <cell r="C246">
            <v>43129</v>
          </cell>
        </row>
        <row r="247">
          <cell r="B247">
            <v>244</v>
          </cell>
          <cell r="C247">
            <v>43130</v>
          </cell>
        </row>
        <row r="248">
          <cell r="B248">
            <v>245</v>
          </cell>
          <cell r="C248">
            <v>43131</v>
          </cell>
        </row>
        <row r="249">
          <cell r="B249">
            <v>246</v>
          </cell>
          <cell r="C249">
            <v>43132</v>
          </cell>
        </row>
        <row r="250">
          <cell r="B250">
            <v>247</v>
          </cell>
          <cell r="C250">
            <v>43133</v>
          </cell>
        </row>
        <row r="251">
          <cell r="B251">
            <v>248</v>
          </cell>
          <cell r="C251">
            <v>43134</v>
          </cell>
        </row>
        <row r="252">
          <cell r="B252">
            <v>249</v>
          </cell>
          <cell r="C252">
            <v>43135</v>
          </cell>
        </row>
        <row r="253">
          <cell r="B253">
            <v>250</v>
          </cell>
          <cell r="C253">
            <v>43136</v>
          </cell>
        </row>
        <row r="254">
          <cell r="B254">
            <v>251</v>
          </cell>
          <cell r="C254">
            <v>43137</v>
          </cell>
        </row>
        <row r="255">
          <cell r="B255">
            <v>252</v>
          </cell>
          <cell r="C255">
            <v>43138</v>
          </cell>
        </row>
        <row r="256">
          <cell r="B256">
            <v>253</v>
          </cell>
          <cell r="C256">
            <v>43139</v>
          </cell>
        </row>
        <row r="257">
          <cell r="B257">
            <v>254</v>
          </cell>
          <cell r="C257">
            <v>43140</v>
          </cell>
        </row>
        <row r="258">
          <cell r="B258">
            <v>255</v>
          </cell>
          <cell r="C258">
            <v>43141</v>
          </cell>
        </row>
        <row r="259">
          <cell r="B259">
            <v>256</v>
          </cell>
          <cell r="C259">
            <v>43142</v>
          </cell>
        </row>
        <row r="260">
          <cell r="B260">
            <v>257</v>
          </cell>
          <cell r="C260">
            <v>43143</v>
          </cell>
        </row>
        <row r="261">
          <cell r="B261">
            <v>258</v>
          </cell>
          <cell r="C261">
            <v>43144</v>
          </cell>
        </row>
        <row r="262">
          <cell r="B262">
            <v>259</v>
          </cell>
          <cell r="C262">
            <v>43145</v>
          </cell>
        </row>
        <row r="263">
          <cell r="B263">
            <v>260</v>
          </cell>
          <cell r="C263">
            <v>43146</v>
          </cell>
        </row>
        <row r="264">
          <cell r="B264">
            <v>261</v>
          </cell>
          <cell r="C264">
            <v>43147</v>
          </cell>
        </row>
        <row r="265">
          <cell r="B265">
            <v>262</v>
          </cell>
          <cell r="C265">
            <v>43148</v>
          </cell>
        </row>
        <row r="266">
          <cell r="B266">
            <v>263</v>
          </cell>
          <cell r="C266">
            <v>43149</v>
          </cell>
        </row>
        <row r="267">
          <cell r="B267">
            <v>264</v>
          </cell>
          <cell r="C267">
            <v>43150</v>
          </cell>
        </row>
        <row r="268">
          <cell r="B268">
            <v>265</v>
          </cell>
          <cell r="C268">
            <v>43151</v>
          </cell>
        </row>
        <row r="269">
          <cell r="B269">
            <v>266</v>
          </cell>
          <cell r="C269">
            <v>43152</v>
          </cell>
        </row>
        <row r="270">
          <cell r="B270">
            <v>267</v>
          </cell>
          <cell r="C270">
            <v>43153</v>
          </cell>
        </row>
        <row r="271">
          <cell r="B271">
            <v>268</v>
          </cell>
          <cell r="C271">
            <v>43154</v>
          </cell>
        </row>
        <row r="272">
          <cell r="B272">
            <v>269</v>
          </cell>
          <cell r="C272">
            <v>43155</v>
          </cell>
        </row>
        <row r="273">
          <cell r="B273">
            <v>270</v>
          </cell>
          <cell r="C273">
            <v>43156</v>
          </cell>
        </row>
        <row r="274">
          <cell r="B274">
            <v>271</v>
          </cell>
          <cell r="C274">
            <v>43157</v>
          </cell>
        </row>
        <row r="275">
          <cell r="B275">
            <v>272</v>
          </cell>
          <cell r="C275">
            <v>43158</v>
          </cell>
        </row>
        <row r="276">
          <cell r="B276">
            <v>273</v>
          </cell>
          <cell r="C276">
            <v>43159</v>
          </cell>
        </row>
        <row r="277">
          <cell r="B277">
            <v>274</v>
          </cell>
          <cell r="C277">
            <v>43160</v>
          </cell>
        </row>
        <row r="278">
          <cell r="B278">
            <v>275</v>
          </cell>
          <cell r="C278">
            <v>43161</v>
          </cell>
        </row>
        <row r="279">
          <cell r="B279">
            <v>276</v>
          </cell>
          <cell r="C279">
            <v>43162</v>
          </cell>
        </row>
        <row r="280">
          <cell r="B280">
            <v>277</v>
          </cell>
          <cell r="C280">
            <v>43163</v>
          </cell>
        </row>
        <row r="281">
          <cell r="B281">
            <v>278</v>
          </cell>
          <cell r="C281">
            <v>43164</v>
          </cell>
        </row>
        <row r="282">
          <cell r="B282">
            <v>279</v>
          </cell>
          <cell r="C282">
            <v>43165</v>
          </cell>
        </row>
        <row r="283">
          <cell r="B283">
            <v>280</v>
          </cell>
          <cell r="C283">
            <v>43166</v>
          </cell>
        </row>
        <row r="284">
          <cell r="B284">
            <v>281</v>
          </cell>
          <cell r="C284">
            <v>43167</v>
          </cell>
        </row>
        <row r="285">
          <cell r="B285">
            <v>282</v>
          </cell>
          <cell r="C285">
            <v>43168</v>
          </cell>
        </row>
        <row r="286">
          <cell r="B286">
            <v>283</v>
          </cell>
          <cell r="C286">
            <v>43169</v>
          </cell>
        </row>
        <row r="287">
          <cell r="B287">
            <v>284</v>
          </cell>
          <cell r="C287">
            <v>43170</v>
          </cell>
        </row>
        <row r="288">
          <cell r="B288">
            <v>285</v>
          </cell>
          <cell r="C288">
            <v>43171</v>
          </cell>
        </row>
        <row r="289">
          <cell r="B289">
            <v>286</v>
          </cell>
          <cell r="C289">
            <v>43172</v>
          </cell>
        </row>
        <row r="290">
          <cell r="B290">
            <v>287</v>
          </cell>
          <cell r="C290">
            <v>43173</v>
          </cell>
        </row>
        <row r="291">
          <cell r="B291">
            <v>288</v>
          </cell>
          <cell r="C291">
            <v>43174</v>
          </cell>
        </row>
        <row r="292">
          <cell r="B292">
            <v>289</v>
          </cell>
          <cell r="C292">
            <v>43175</v>
          </cell>
        </row>
        <row r="293">
          <cell r="B293">
            <v>290</v>
          </cell>
          <cell r="C293">
            <v>43176</v>
          </cell>
        </row>
        <row r="294">
          <cell r="B294">
            <v>291</v>
          </cell>
          <cell r="C294">
            <v>43177</v>
          </cell>
        </row>
        <row r="295">
          <cell r="B295">
            <v>292</v>
          </cell>
          <cell r="C295">
            <v>43178</v>
          </cell>
        </row>
        <row r="296">
          <cell r="B296">
            <v>293</v>
          </cell>
          <cell r="C296">
            <v>43179</v>
          </cell>
        </row>
        <row r="297">
          <cell r="B297">
            <v>294</v>
          </cell>
          <cell r="C297">
            <v>43180</v>
          </cell>
        </row>
        <row r="298">
          <cell r="B298">
            <v>295</v>
          </cell>
          <cell r="C298">
            <v>43181</v>
          </cell>
        </row>
        <row r="299">
          <cell r="B299">
            <v>296</v>
          </cell>
          <cell r="C299">
            <v>43182</v>
          </cell>
        </row>
        <row r="300">
          <cell r="B300">
            <v>297</v>
          </cell>
          <cell r="C300">
            <v>43183</v>
          </cell>
        </row>
        <row r="301">
          <cell r="B301">
            <v>298</v>
          </cell>
          <cell r="C301">
            <v>43184</v>
          </cell>
        </row>
        <row r="302">
          <cell r="B302">
            <v>299</v>
          </cell>
          <cell r="C302">
            <v>43185</v>
          </cell>
        </row>
        <row r="303">
          <cell r="B303">
            <v>300</v>
          </cell>
          <cell r="C303">
            <v>43186</v>
          </cell>
        </row>
        <row r="304">
          <cell r="B304">
            <v>301</v>
          </cell>
          <cell r="C304">
            <v>43187</v>
          </cell>
        </row>
        <row r="305">
          <cell r="B305">
            <v>302</v>
          </cell>
          <cell r="C305">
            <v>43188</v>
          </cell>
        </row>
        <row r="306">
          <cell r="B306">
            <v>303</v>
          </cell>
          <cell r="C306">
            <v>43189</v>
          </cell>
        </row>
        <row r="307">
          <cell r="B307">
            <v>304</v>
          </cell>
          <cell r="C307">
            <v>43190</v>
          </cell>
        </row>
        <row r="308">
          <cell r="B308">
            <v>305</v>
          </cell>
          <cell r="C308">
            <v>43191</v>
          </cell>
        </row>
        <row r="309">
          <cell r="B309">
            <v>306</v>
          </cell>
          <cell r="C309">
            <v>43192</v>
          </cell>
        </row>
        <row r="310">
          <cell r="B310">
            <v>307</v>
          </cell>
          <cell r="C310">
            <v>43193</v>
          </cell>
        </row>
        <row r="311">
          <cell r="B311">
            <v>308</v>
          </cell>
          <cell r="C311">
            <v>43194</v>
          </cell>
        </row>
        <row r="312">
          <cell r="B312">
            <v>309</v>
          </cell>
          <cell r="C312">
            <v>43195</v>
          </cell>
        </row>
        <row r="313">
          <cell r="B313">
            <v>310</v>
          </cell>
          <cell r="C313">
            <v>43196</v>
          </cell>
        </row>
        <row r="314">
          <cell r="B314">
            <v>311</v>
          </cell>
          <cell r="C314">
            <v>43197</v>
          </cell>
        </row>
        <row r="315">
          <cell r="B315">
            <v>312</v>
          </cell>
          <cell r="C315">
            <v>43198</v>
          </cell>
        </row>
        <row r="316">
          <cell r="B316">
            <v>313</v>
          </cell>
          <cell r="C316">
            <v>43199</v>
          </cell>
        </row>
        <row r="317">
          <cell r="B317">
            <v>314</v>
          </cell>
          <cell r="C317">
            <v>43200</v>
          </cell>
        </row>
        <row r="318">
          <cell r="B318">
            <v>315</v>
          </cell>
          <cell r="C318">
            <v>43201</v>
          </cell>
        </row>
        <row r="319">
          <cell r="B319">
            <v>316</v>
          </cell>
          <cell r="C319">
            <v>43202</v>
          </cell>
        </row>
        <row r="320">
          <cell r="B320">
            <v>317</v>
          </cell>
          <cell r="C320">
            <v>43203</v>
          </cell>
        </row>
        <row r="321">
          <cell r="B321">
            <v>318</v>
          </cell>
          <cell r="C321">
            <v>43204</v>
          </cell>
        </row>
        <row r="322">
          <cell r="B322">
            <v>319</v>
          </cell>
          <cell r="C322">
            <v>43205</v>
          </cell>
        </row>
        <row r="323">
          <cell r="B323">
            <v>320</v>
          </cell>
          <cell r="C323">
            <v>43206</v>
          </cell>
        </row>
        <row r="324">
          <cell r="B324">
            <v>321</v>
          </cell>
          <cell r="C324">
            <v>43207</v>
          </cell>
        </row>
        <row r="325">
          <cell r="B325">
            <v>322</v>
          </cell>
          <cell r="C325">
            <v>43208</v>
          </cell>
        </row>
        <row r="326">
          <cell r="B326">
            <v>323</v>
          </cell>
          <cell r="C326">
            <v>43209</v>
          </cell>
        </row>
        <row r="327">
          <cell r="B327">
            <v>324</v>
          </cell>
          <cell r="C327">
            <v>43210</v>
          </cell>
        </row>
        <row r="328">
          <cell r="B328">
            <v>325</v>
          </cell>
          <cell r="C328">
            <v>43211</v>
          </cell>
        </row>
        <row r="329">
          <cell r="B329">
            <v>326</v>
          </cell>
          <cell r="C329">
            <v>43212</v>
          </cell>
        </row>
        <row r="330">
          <cell r="B330">
            <v>327</v>
          </cell>
          <cell r="C330">
            <v>43213</v>
          </cell>
        </row>
        <row r="331">
          <cell r="B331">
            <v>328</v>
          </cell>
          <cell r="C331">
            <v>43214</v>
          </cell>
        </row>
        <row r="332">
          <cell r="B332">
            <v>329</v>
          </cell>
          <cell r="C332">
            <v>43215</v>
          </cell>
        </row>
        <row r="333">
          <cell r="B333">
            <v>330</v>
          </cell>
          <cell r="C333">
            <v>43216</v>
          </cell>
        </row>
        <row r="334">
          <cell r="B334">
            <v>331</v>
          </cell>
          <cell r="C334">
            <v>43217</v>
          </cell>
        </row>
        <row r="335">
          <cell r="B335">
            <v>332</v>
          </cell>
          <cell r="C335">
            <v>43218</v>
          </cell>
        </row>
        <row r="336">
          <cell r="B336">
            <v>333</v>
          </cell>
          <cell r="C336">
            <v>43219</v>
          </cell>
        </row>
        <row r="337">
          <cell r="B337">
            <v>334</v>
          </cell>
          <cell r="C337">
            <v>43220</v>
          </cell>
        </row>
        <row r="338">
          <cell r="B338">
            <v>335</v>
          </cell>
          <cell r="C338">
            <v>43221</v>
          </cell>
        </row>
        <row r="339">
          <cell r="B339">
            <v>336</v>
          </cell>
          <cell r="C339">
            <v>43222</v>
          </cell>
        </row>
        <row r="340">
          <cell r="B340">
            <v>337</v>
          </cell>
          <cell r="C340">
            <v>43223</v>
          </cell>
        </row>
        <row r="341">
          <cell r="B341">
            <v>338</v>
          </cell>
          <cell r="C341">
            <v>43224</v>
          </cell>
        </row>
        <row r="342">
          <cell r="B342">
            <v>339</v>
          </cell>
          <cell r="C342">
            <v>43225</v>
          </cell>
        </row>
        <row r="343">
          <cell r="B343">
            <v>340</v>
          </cell>
          <cell r="C343">
            <v>43226</v>
          </cell>
        </row>
        <row r="344">
          <cell r="B344">
            <v>341</v>
          </cell>
          <cell r="C344">
            <v>43227</v>
          </cell>
        </row>
        <row r="345">
          <cell r="B345">
            <v>342</v>
          </cell>
          <cell r="C345">
            <v>43228</v>
          </cell>
        </row>
        <row r="346">
          <cell r="B346">
            <v>343</v>
          </cell>
          <cell r="C346">
            <v>43229</v>
          </cell>
        </row>
        <row r="347">
          <cell r="B347">
            <v>344</v>
          </cell>
          <cell r="C347">
            <v>43230</v>
          </cell>
        </row>
        <row r="348">
          <cell r="B348">
            <v>345</v>
          </cell>
          <cell r="C348">
            <v>43231</v>
          </cell>
        </row>
        <row r="349">
          <cell r="B349">
            <v>346</v>
          </cell>
          <cell r="C349">
            <v>43232</v>
          </cell>
        </row>
        <row r="350">
          <cell r="B350">
            <v>347</v>
          </cell>
          <cell r="C350">
            <v>43233</v>
          </cell>
        </row>
        <row r="351">
          <cell r="B351">
            <v>348</v>
          </cell>
          <cell r="C351">
            <v>43234</v>
          </cell>
        </row>
        <row r="352">
          <cell r="B352">
            <v>349</v>
          </cell>
          <cell r="C352">
            <v>43235</v>
          </cell>
        </row>
        <row r="353">
          <cell r="B353">
            <v>350</v>
          </cell>
          <cell r="C353">
            <v>43236</v>
          </cell>
        </row>
        <row r="354">
          <cell r="B354">
            <v>351</v>
          </cell>
          <cell r="C354">
            <v>43237</v>
          </cell>
        </row>
        <row r="355">
          <cell r="B355">
            <v>352</v>
          </cell>
          <cell r="C355">
            <v>43238</v>
          </cell>
        </row>
        <row r="356">
          <cell r="B356">
            <v>353</v>
          </cell>
          <cell r="C356">
            <v>43239</v>
          </cell>
        </row>
        <row r="357">
          <cell r="B357">
            <v>354</v>
          </cell>
          <cell r="C357">
            <v>43240</v>
          </cell>
        </row>
        <row r="358">
          <cell r="B358">
            <v>355</v>
          </cell>
          <cell r="C358">
            <v>43241</v>
          </cell>
        </row>
        <row r="359">
          <cell r="B359">
            <v>356</v>
          </cell>
          <cell r="C359">
            <v>43242</v>
          </cell>
        </row>
        <row r="360">
          <cell r="B360">
            <v>357</v>
          </cell>
          <cell r="C360">
            <v>43243</v>
          </cell>
        </row>
        <row r="361">
          <cell r="B361">
            <v>358</v>
          </cell>
          <cell r="C361">
            <v>43244</v>
          </cell>
        </row>
        <row r="362">
          <cell r="B362">
            <v>359</v>
          </cell>
          <cell r="C362">
            <v>43245</v>
          </cell>
        </row>
        <row r="363">
          <cell r="B363">
            <v>360</v>
          </cell>
          <cell r="C363">
            <v>43246</v>
          </cell>
        </row>
        <row r="364">
          <cell r="B364">
            <v>361</v>
          </cell>
          <cell r="C364">
            <v>43247</v>
          </cell>
        </row>
        <row r="365">
          <cell r="B365">
            <v>362</v>
          </cell>
          <cell r="C365">
            <v>43248</v>
          </cell>
        </row>
        <row r="366">
          <cell r="B366">
            <v>363</v>
          </cell>
          <cell r="C366">
            <v>43249</v>
          </cell>
        </row>
        <row r="367">
          <cell r="B367">
            <v>364</v>
          </cell>
          <cell r="C367">
            <v>43250</v>
          </cell>
        </row>
        <row r="368">
          <cell r="B368">
            <v>365</v>
          </cell>
          <cell r="C368">
            <v>43251</v>
          </cell>
        </row>
        <row r="369">
          <cell r="B369">
            <v>366</v>
          </cell>
          <cell r="C369">
            <v>43252</v>
          </cell>
        </row>
        <row r="370">
          <cell r="B370">
            <v>367</v>
          </cell>
          <cell r="C370">
            <v>43253</v>
          </cell>
        </row>
        <row r="371">
          <cell r="B371">
            <v>368</v>
          </cell>
          <cell r="C371">
            <v>43254</v>
          </cell>
        </row>
        <row r="372">
          <cell r="B372">
            <v>369</v>
          </cell>
          <cell r="C372">
            <v>43255</v>
          </cell>
        </row>
        <row r="373">
          <cell r="B373">
            <v>370</v>
          </cell>
          <cell r="C373">
            <v>43256</v>
          </cell>
        </row>
        <row r="374">
          <cell r="B374">
            <v>371</v>
          </cell>
          <cell r="C374">
            <v>43257</v>
          </cell>
        </row>
        <row r="375">
          <cell r="B375">
            <v>372</v>
          </cell>
          <cell r="C375">
            <v>43258</v>
          </cell>
        </row>
        <row r="376">
          <cell r="B376">
            <v>373</v>
          </cell>
          <cell r="C376">
            <v>43259</v>
          </cell>
        </row>
        <row r="377">
          <cell r="B377">
            <v>374</v>
          </cell>
          <cell r="C377">
            <v>43260</v>
          </cell>
        </row>
        <row r="378">
          <cell r="B378">
            <v>375</v>
          </cell>
          <cell r="C378">
            <v>43261</v>
          </cell>
        </row>
        <row r="379">
          <cell r="B379">
            <v>376</v>
          </cell>
          <cell r="C379">
            <v>43262</v>
          </cell>
        </row>
        <row r="380">
          <cell r="B380">
            <v>377</v>
          </cell>
          <cell r="C380">
            <v>43263</v>
          </cell>
        </row>
        <row r="381">
          <cell r="B381">
            <v>378</v>
          </cell>
          <cell r="C381">
            <v>43264</v>
          </cell>
        </row>
        <row r="382">
          <cell r="B382">
            <v>379</v>
          </cell>
          <cell r="C382">
            <v>43265</v>
          </cell>
        </row>
        <row r="383">
          <cell r="B383">
            <v>380</v>
          </cell>
          <cell r="C383">
            <v>43266</v>
          </cell>
        </row>
        <row r="384">
          <cell r="B384">
            <v>381</v>
          </cell>
          <cell r="C384">
            <v>43267</v>
          </cell>
        </row>
        <row r="385">
          <cell r="B385">
            <v>382</v>
          </cell>
          <cell r="C385">
            <v>43268</v>
          </cell>
        </row>
        <row r="386">
          <cell r="B386">
            <v>383</v>
          </cell>
          <cell r="C386">
            <v>43269</v>
          </cell>
        </row>
        <row r="387">
          <cell r="B387">
            <v>384</v>
          </cell>
          <cell r="C387">
            <v>43270</v>
          </cell>
        </row>
        <row r="388">
          <cell r="B388">
            <v>385</v>
          </cell>
          <cell r="C388">
            <v>43271</v>
          </cell>
        </row>
        <row r="389">
          <cell r="B389">
            <v>386</v>
          </cell>
          <cell r="C389">
            <v>43272</v>
          </cell>
        </row>
        <row r="390">
          <cell r="B390">
            <v>387</v>
          </cell>
          <cell r="C390">
            <v>43273</v>
          </cell>
        </row>
        <row r="391">
          <cell r="B391">
            <v>388</v>
          </cell>
          <cell r="C391">
            <v>43274</v>
          </cell>
        </row>
        <row r="392">
          <cell r="B392">
            <v>389</v>
          </cell>
          <cell r="C392">
            <v>43275</v>
          </cell>
        </row>
        <row r="393">
          <cell r="B393">
            <v>390</v>
          </cell>
          <cell r="C393">
            <v>43276</v>
          </cell>
        </row>
        <row r="394">
          <cell r="B394">
            <v>391</v>
          </cell>
          <cell r="C394">
            <v>43277</v>
          </cell>
        </row>
        <row r="395">
          <cell r="B395">
            <v>392</v>
          </cell>
          <cell r="C395">
            <v>43278</v>
          </cell>
        </row>
        <row r="396">
          <cell r="B396">
            <v>393</v>
          </cell>
          <cell r="C396">
            <v>43279</v>
          </cell>
        </row>
        <row r="397">
          <cell r="B397">
            <v>394</v>
          </cell>
          <cell r="C397">
            <v>43280</v>
          </cell>
        </row>
        <row r="398">
          <cell r="B398">
            <v>395</v>
          </cell>
          <cell r="C398">
            <v>43281</v>
          </cell>
        </row>
        <row r="399">
          <cell r="B399">
            <v>396</v>
          </cell>
          <cell r="C399">
            <v>43282</v>
          </cell>
        </row>
        <row r="400">
          <cell r="B400">
            <v>397</v>
          </cell>
          <cell r="C400">
            <v>43283</v>
          </cell>
        </row>
        <row r="401">
          <cell r="B401">
            <v>398</v>
          </cell>
          <cell r="C401">
            <v>43284</v>
          </cell>
        </row>
        <row r="402">
          <cell r="B402">
            <v>399</v>
          </cell>
          <cell r="C402">
            <v>43285</v>
          </cell>
        </row>
        <row r="403">
          <cell r="B403">
            <v>400</v>
          </cell>
          <cell r="C403">
            <v>43286</v>
          </cell>
        </row>
        <row r="404">
          <cell r="B404">
            <v>401</v>
          </cell>
          <cell r="C404">
            <v>43287</v>
          </cell>
        </row>
        <row r="405">
          <cell r="B405">
            <v>402</v>
          </cell>
          <cell r="C405">
            <v>43288</v>
          </cell>
        </row>
        <row r="406">
          <cell r="B406">
            <v>403</v>
          </cell>
          <cell r="C406">
            <v>43289</v>
          </cell>
        </row>
        <row r="407">
          <cell r="B407">
            <v>404</v>
          </cell>
          <cell r="C407">
            <v>43290</v>
          </cell>
        </row>
        <row r="408">
          <cell r="B408">
            <v>405</v>
          </cell>
          <cell r="C408">
            <v>43291</v>
          </cell>
        </row>
        <row r="409">
          <cell r="B409">
            <v>406</v>
          </cell>
          <cell r="C409">
            <v>43292</v>
          </cell>
        </row>
        <row r="410">
          <cell r="B410">
            <v>407</v>
          </cell>
          <cell r="C410">
            <v>43293</v>
          </cell>
        </row>
        <row r="411">
          <cell r="B411">
            <v>408</v>
          </cell>
          <cell r="C411">
            <v>43294</v>
          </cell>
        </row>
        <row r="412">
          <cell r="B412">
            <v>409</v>
          </cell>
          <cell r="C412">
            <v>43295</v>
          </cell>
        </row>
        <row r="413">
          <cell r="B413">
            <v>410</v>
          </cell>
          <cell r="C413">
            <v>43296</v>
          </cell>
        </row>
        <row r="414">
          <cell r="B414">
            <v>411</v>
          </cell>
          <cell r="C414">
            <v>43297</v>
          </cell>
        </row>
        <row r="415">
          <cell r="B415">
            <v>412</v>
          </cell>
          <cell r="C415">
            <v>43298</v>
          </cell>
        </row>
        <row r="416">
          <cell r="B416">
            <v>413</v>
          </cell>
          <cell r="C416">
            <v>43299</v>
          </cell>
        </row>
        <row r="417">
          <cell r="B417">
            <v>414</v>
          </cell>
          <cell r="C417">
            <v>43300</v>
          </cell>
        </row>
        <row r="418">
          <cell r="B418">
            <v>415</v>
          </cell>
          <cell r="C418">
            <v>43301</v>
          </cell>
        </row>
        <row r="419">
          <cell r="B419">
            <v>416</v>
          </cell>
          <cell r="C419">
            <v>43302</v>
          </cell>
        </row>
        <row r="420">
          <cell r="B420">
            <v>417</v>
          </cell>
          <cell r="C420">
            <v>43303</v>
          </cell>
        </row>
        <row r="421">
          <cell r="B421">
            <v>418</v>
          </cell>
          <cell r="C421">
            <v>43304</v>
          </cell>
        </row>
        <row r="422">
          <cell r="B422">
            <v>419</v>
          </cell>
          <cell r="C422">
            <v>43305</v>
          </cell>
        </row>
        <row r="423">
          <cell r="B423">
            <v>420</v>
          </cell>
          <cell r="C423">
            <v>43306</v>
          </cell>
        </row>
        <row r="424">
          <cell r="B424">
            <v>421</v>
          </cell>
          <cell r="C424">
            <v>43307</v>
          </cell>
        </row>
        <row r="425">
          <cell r="B425">
            <v>422</v>
          </cell>
          <cell r="C425">
            <v>43308</v>
          </cell>
        </row>
        <row r="426">
          <cell r="B426">
            <v>423</v>
          </cell>
          <cell r="C426">
            <v>43309</v>
          </cell>
        </row>
        <row r="427">
          <cell r="B427">
            <v>424</v>
          </cell>
          <cell r="C427">
            <v>43310</v>
          </cell>
        </row>
        <row r="428">
          <cell r="B428">
            <v>425</v>
          </cell>
          <cell r="C428">
            <v>43311</v>
          </cell>
        </row>
        <row r="429">
          <cell r="B429">
            <v>426</v>
          </cell>
          <cell r="C429">
            <v>43312</v>
          </cell>
        </row>
        <row r="430">
          <cell r="B430">
            <v>427</v>
          </cell>
          <cell r="C430">
            <v>43313</v>
          </cell>
        </row>
        <row r="431">
          <cell r="B431">
            <v>428</v>
          </cell>
          <cell r="C431">
            <v>43314</v>
          </cell>
        </row>
        <row r="432">
          <cell r="B432">
            <v>429</v>
          </cell>
          <cell r="C432">
            <v>43315</v>
          </cell>
        </row>
        <row r="433">
          <cell r="B433">
            <v>430</v>
          </cell>
          <cell r="C433">
            <v>43316</v>
          </cell>
        </row>
        <row r="434">
          <cell r="B434">
            <v>431</v>
          </cell>
          <cell r="C434">
            <v>43317</v>
          </cell>
        </row>
        <row r="435">
          <cell r="B435">
            <v>432</v>
          </cell>
          <cell r="C435">
            <v>43318</v>
          </cell>
        </row>
        <row r="436">
          <cell r="B436">
            <v>433</v>
          </cell>
          <cell r="C436">
            <v>43319</v>
          </cell>
        </row>
        <row r="437">
          <cell r="B437">
            <v>434</v>
          </cell>
          <cell r="C437">
            <v>43320</v>
          </cell>
        </row>
        <row r="438">
          <cell r="B438">
            <v>435</v>
          </cell>
          <cell r="C438">
            <v>43321</v>
          </cell>
        </row>
        <row r="439">
          <cell r="B439">
            <v>436</v>
          </cell>
          <cell r="C439">
            <v>43322</v>
          </cell>
        </row>
        <row r="440">
          <cell r="B440">
            <v>437</v>
          </cell>
          <cell r="C440">
            <v>43323</v>
          </cell>
        </row>
        <row r="441">
          <cell r="B441">
            <v>438</v>
          </cell>
          <cell r="C441">
            <v>43324</v>
          </cell>
        </row>
        <row r="442">
          <cell r="B442">
            <v>439</v>
          </cell>
          <cell r="C442">
            <v>43325</v>
          </cell>
        </row>
        <row r="443">
          <cell r="B443">
            <v>440</v>
          </cell>
          <cell r="C443">
            <v>43326</v>
          </cell>
        </row>
        <row r="444">
          <cell r="B444">
            <v>441</v>
          </cell>
          <cell r="C444">
            <v>43327</v>
          </cell>
        </row>
        <row r="445">
          <cell r="B445">
            <v>442</v>
          </cell>
          <cell r="C445">
            <v>43328</v>
          </cell>
        </row>
        <row r="446">
          <cell r="B446">
            <v>443</v>
          </cell>
          <cell r="C446">
            <v>43329</v>
          </cell>
        </row>
        <row r="447">
          <cell r="B447">
            <v>444</v>
          </cell>
          <cell r="C447">
            <v>43330</v>
          </cell>
        </row>
        <row r="448">
          <cell r="B448">
            <v>445</v>
          </cell>
          <cell r="C448">
            <v>43331</v>
          </cell>
        </row>
        <row r="449">
          <cell r="B449">
            <v>446</v>
          </cell>
          <cell r="C449">
            <v>43332</v>
          </cell>
        </row>
        <row r="450">
          <cell r="B450">
            <v>447</v>
          </cell>
          <cell r="C450">
            <v>43333</v>
          </cell>
        </row>
        <row r="451">
          <cell r="B451">
            <v>448</v>
          </cell>
          <cell r="C451">
            <v>43334</v>
          </cell>
        </row>
        <row r="452">
          <cell r="B452">
            <v>449</v>
          </cell>
          <cell r="C452">
            <v>43335</v>
          </cell>
        </row>
        <row r="453">
          <cell r="B453">
            <v>450</v>
          </cell>
          <cell r="C453">
            <v>43336</v>
          </cell>
        </row>
        <row r="454">
          <cell r="B454">
            <v>451</v>
          </cell>
          <cell r="C454">
            <v>43337</v>
          </cell>
        </row>
        <row r="455">
          <cell r="B455">
            <v>452</v>
          </cell>
          <cell r="C455">
            <v>43338</v>
          </cell>
        </row>
        <row r="456">
          <cell r="B456">
            <v>453</v>
          </cell>
          <cell r="C456">
            <v>43339</v>
          </cell>
        </row>
        <row r="457">
          <cell r="B457">
            <v>454</v>
          </cell>
          <cell r="C457">
            <v>43340</v>
          </cell>
        </row>
        <row r="458">
          <cell r="B458">
            <v>455</v>
          </cell>
          <cell r="C458">
            <v>43341</v>
          </cell>
        </row>
        <row r="459">
          <cell r="B459">
            <v>456</v>
          </cell>
          <cell r="C459">
            <v>43342</v>
          </cell>
        </row>
        <row r="460">
          <cell r="B460">
            <v>457</v>
          </cell>
          <cell r="C460">
            <v>43343</v>
          </cell>
        </row>
        <row r="461">
          <cell r="B461">
            <v>458</v>
          </cell>
          <cell r="C461">
            <v>43344</v>
          </cell>
        </row>
        <row r="462">
          <cell r="B462">
            <v>459</v>
          </cell>
          <cell r="C462">
            <v>43345</v>
          </cell>
        </row>
        <row r="463">
          <cell r="B463">
            <v>460</v>
          </cell>
          <cell r="C463">
            <v>43346</v>
          </cell>
        </row>
        <row r="464">
          <cell r="B464">
            <v>461</v>
          </cell>
          <cell r="C464">
            <v>43347</v>
          </cell>
        </row>
        <row r="465">
          <cell r="B465">
            <v>462</v>
          </cell>
          <cell r="C465">
            <v>43348</v>
          </cell>
        </row>
        <row r="466">
          <cell r="B466">
            <v>463</v>
          </cell>
          <cell r="C466">
            <v>43349</v>
          </cell>
        </row>
        <row r="467">
          <cell r="B467">
            <v>464</v>
          </cell>
          <cell r="C467">
            <v>43350</v>
          </cell>
        </row>
        <row r="468">
          <cell r="B468">
            <v>465</v>
          </cell>
          <cell r="C468">
            <v>43351</v>
          </cell>
        </row>
        <row r="469">
          <cell r="B469">
            <v>466</v>
          </cell>
          <cell r="C469">
            <v>43352</v>
          </cell>
        </row>
        <row r="470">
          <cell r="B470">
            <v>467</v>
          </cell>
          <cell r="C470">
            <v>43353</v>
          </cell>
        </row>
        <row r="471">
          <cell r="B471">
            <v>468</v>
          </cell>
          <cell r="C471">
            <v>43354</v>
          </cell>
        </row>
        <row r="472">
          <cell r="B472">
            <v>469</v>
          </cell>
          <cell r="C472">
            <v>43355</v>
          </cell>
        </row>
        <row r="473">
          <cell r="B473">
            <v>470</v>
          </cell>
          <cell r="C473">
            <v>43356</v>
          </cell>
        </row>
        <row r="474">
          <cell r="B474">
            <v>471</v>
          </cell>
          <cell r="C474">
            <v>43357</v>
          </cell>
        </row>
        <row r="475">
          <cell r="B475">
            <v>472</v>
          </cell>
          <cell r="C475">
            <v>43358</v>
          </cell>
        </row>
        <row r="476">
          <cell r="B476">
            <v>473</v>
          </cell>
          <cell r="C476">
            <v>43359</v>
          </cell>
        </row>
        <row r="477">
          <cell r="B477">
            <v>474</v>
          </cell>
          <cell r="C477">
            <v>43360</v>
          </cell>
        </row>
        <row r="478">
          <cell r="B478">
            <v>475</v>
          </cell>
          <cell r="C478">
            <v>43361</v>
          </cell>
        </row>
        <row r="479">
          <cell r="B479">
            <v>476</v>
          </cell>
          <cell r="C479">
            <v>43362</v>
          </cell>
        </row>
        <row r="480">
          <cell r="B480">
            <v>477</v>
          </cell>
          <cell r="C480">
            <v>43363</v>
          </cell>
        </row>
        <row r="481">
          <cell r="B481">
            <v>478</v>
          </cell>
          <cell r="C481">
            <v>43364</v>
          </cell>
        </row>
      </sheetData>
      <sheetData sheetId="2" refreshError="1"/>
      <sheetData sheetId="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1"/>
      <sheetName val="PEP-DATA"/>
      <sheetName val="Project Indirect-1 "/>
      <sheetName val="Capex for NAM"/>
      <sheetName val="Annexure-1(Lab List)"/>
      <sheetName val="Project Direct cost-1 (2)"/>
      <sheetName val="Sheet1"/>
      <sheetName val="PEP-SUMMARY"/>
      <sheetName val="Sheet2"/>
      <sheetName val="Assumptions Aggregate"/>
      <sheetName val="Variation Items"/>
      <sheetName val="Assumptions Machinery"/>
      <sheetName val="Variations Items"/>
      <sheetName val="Machinery Costing"/>
      <sheetName val="MAJOR QUANTITIES"/>
      <sheetName val="Project BOR-1"/>
      <sheetName val="RIL Project BOR-1"/>
      <sheetName val="Project Direct cost-1"/>
      <sheetName val="RIL Direct cost-1"/>
      <sheetName val="YIPL Direct cost-1"/>
      <sheetName val="Project Direct cost-1 (3)"/>
      <sheetName val="INDIRECT COST"/>
      <sheetName val="New indirect cost"/>
      <sheetName val="Escalation"/>
      <sheetName val="ETC Summary"/>
      <sheetName val="Sheet4"/>
      <sheetName val="Project Budget Summary -New-1"/>
      <sheetName val="Indirect Cost Plan"/>
      <sheetName val="Resource Plan"/>
      <sheetName val="Sheet14"/>
      <sheetName val="PROJECT INFORMATION"/>
      <sheetName val="Aggregate"/>
      <sheetName val="Scope Plan"/>
      <sheetName val="Revenue Plan "/>
      <sheetName val="Direct Cost Plan "/>
      <sheetName val="Cash Flow"/>
      <sheetName val="Expenditure Plan"/>
      <sheetName val="Fund Plan"/>
      <sheetName val="Organogram"/>
      <sheetName val="Staff Plan"/>
      <sheetName val="Equipment Plan"/>
      <sheetName val="Major Loss in Ite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_Road"/>
      <sheetName val="BOXCELL"/>
      <sheetName val="BOXCULVERT"/>
      <sheetName val="Cut Fill"/>
      <sheetName val="FORM5"/>
      <sheetName val="Habitation"/>
      <sheetName val="Rate"/>
      <sheetName val="Maintenance"/>
      <sheetName val="Population"/>
      <sheetName val="Proforma B"/>
      <sheetName val="RET "/>
      <sheetName val="TOE"/>
      <sheetName val="Traffic"/>
      <sheetName val="Tree_Enu"/>
      <sheetName val="Major Br. Statement"/>
      <sheetName val="Sheet1"/>
      <sheetName val="Data"/>
      <sheetName val="doq"/>
      <sheetName val="442.951"/>
      <sheetName val="Aoc"/>
      <sheetName val="Material"/>
      <sheetName val="ABSTRACT"/>
      <sheetName val="Intro"/>
      <sheetName val="UNP-NCW "/>
      <sheetName val="Back_Cal_for OMC"/>
      <sheetName val="well"/>
      <sheetName val="Rate Analysis"/>
      <sheetName val="10+260"/>
      <sheetName val="box girder(30.36 span)"/>
      <sheetName val="box girder(41.11sp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
      <sheetName val="Loading"/>
      <sheetName val="Top Sheet"/>
      <sheetName val="Final Summary"/>
      <sheetName val="BOQ(KR)"/>
      <sheetName val="TOP Sheet Summary"/>
      <sheetName val="Main BOQ"/>
      <sheetName val="ANALYSIS"/>
      <sheetName val="INPUT"/>
      <sheetName val="Logistic"/>
      <sheetName val="MAJOR QTYS"/>
      <sheetName val="Machinery Costing"/>
      <sheetName val="Crusher"/>
      <sheetName val="Site overheads"/>
      <sheetName val="Drain calculations"/>
      <sheetName val="PMC Mach"/>
      <sheetName val="Crusher Analysis_PRO"/>
      <sheetName val="HM Plant_PRO"/>
      <sheetName val="Misclaneous"/>
      <sheetName val="Toll Plaza"/>
      <sheetName val="Sheet1"/>
      <sheetName val="Drain"/>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8">
          <cell r="I18">
            <v>54260</v>
          </cell>
        </row>
        <row r="27">
          <cell r="I27">
            <v>215</v>
          </cell>
        </row>
        <row r="31">
          <cell r="I31">
            <v>215</v>
          </cell>
        </row>
        <row r="44">
          <cell r="I44">
            <v>225</v>
          </cell>
        </row>
        <row r="45">
          <cell r="I45">
            <v>850</v>
          </cell>
        </row>
        <row r="51">
          <cell r="I51">
            <v>40</v>
          </cell>
        </row>
        <row r="216">
          <cell r="H216">
            <v>251.25</v>
          </cell>
        </row>
        <row r="220">
          <cell r="H220">
            <v>361.8</v>
          </cell>
        </row>
        <row r="221">
          <cell r="H221">
            <v>412.05</v>
          </cell>
        </row>
        <row r="222">
          <cell r="H222">
            <v>427.125</v>
          </cell>
        </row>
        <row r="223">
          <cell r="H223">
            <v>442.2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Cw"/>
      <sheetName val="DBM overlay"/>
      <sheetName val="Qty MCW"/>
      <sheetName val="SR CW"/>
      <sheetName val="EW SR"/>
      <sheetName val="Qty SR"/>
      <sheetName val="Earthwork"/>
      <sheetName val="Underpasses"/>
      <sheetName val="Qty Final"/>
      <sheetName val="Sheet31"/>
      <sheetName val="PCC"/>
      <sheetName val="Total Hts"/>
      <sheetName val="Diversion"/>
      <sheetName val="Junctions"/>
      <sheetName val="Misc"/>
      <sheetName val="Detailed Qty"/>
      <sheetName val="BOQ"/>
      <sheetName val="Sheet3"/>
      <sheetName val="Estimate-BOQ"/>
      <sheetName val="Summary"/>
    </sheetNames>
    <sheetDataSet>
      <sheetData sheetId="0" refreshError="1"/>
      <sheetData sheetId="1" refreshError="1"/>
      <sheetData sheetId="2" refreshError="1">
        <row r="1">
          <cell r="A1" t="str">
            <v>Abstract of Road works</v>
          </cell>
        </row>
        <row r="2">
          <cell r="A2" t="str">
            <v>Chainage</v>
          </cell>
          <cell r="C2" t="str">
            <v>Length</v>
          </cell>
          <cell r="D2" t="str">
            <v>Underpass approach lengths</v>
          </cell>
          <cell r="E2" t="str">
            <v>Structure lengths for MCW</v>
          </cell>
          <cell r="F2" t="str">
            <v>Final Length for MCW</v>
          </cell>
          <cell r="G2" t="str">
            <v>Type</v>
          </cell>
          <cell r="H2" t="str">
            <v>MAIN CARRIAGEWAY</v>
          </cell>
        </row>
        <row r="3">
          <cell r="A3" t="str">
            <v>From</v>
          </cell>
          <cell r="B3" t="str">
            <v>To</v>
          </cell>
          <cell r="H3" t="str">
            <v>BC</v>
          </cell>
          <cell r="I3" t="str">
            <v>DBM</v>
          </cell>
          <cell r="J3" t="str">
            <v>PCC in DBM</v>
          </cell>
          <cell r="K3" t="str">
            <v>Tack coat over DBM</v>
          </cell>
          <cell r="L3" t="str">
            <v>Tack coat over WMM</v>
          </cell>
          <cell r="M3" t="str">
            <v>Prime coat</v>
          </cell>
          <cell r="N3" t="str">
            <v>WMM</v>
          </cell>
          <cell r="O3" t="str">
            <v>GSB 1</v>
          </cell>
          <cell r="P3" t="str">
            <v>GSB 2</v>
          </cell>
          <cell r="Q3" t="str">
            <v>SG</v>
          </cell>
          <cell r="T3" t="str">
            <v>Emb</v>
          </cell>
          <cell r="U3" t="str">
            <v>Exc</v>
          </cell>
          <cell r="V3" t="str">
            <v>C&amp;G</v>
          </cell>
          <cell r="W3" t="str">
            <v>Earthen Shoulders</v>
          </cell>
          <cell r="X3" t="str">
            <v>Median Fill</v>
          </cell>
          <cell r="Y3" t="str">
            <v>Kerb (Barrier Type)</v>
          </cell>
          <cell r="Z3" t="str">
            <v>Guard rail</v>
          </cell>
          <cell r="AA3" t="str">
            <v>Precast RCC Drain-1.0 m width</v>
          </cell>
          <cell r="AB3" t="str">
            <v>Precast RCC Drain-0.75 m width</v>
          </cell>
          <cell r="AC3" t="str">
            <v>Unlined drain</v>
          </cell>
        </row>
        <row r="6">
          <cell r="A6" t="str">
            <v>x</v>
          </cell>
          <cell r="B6" t="str">
            <v>x</v>
          </cell>
          <cell r="C6" t="str">
            <v>x</v>
          </cell>
          <cell r="D6" t="str">
            <v>x</v>
          </cell>
          <cell r="E6" t="str">
            <v>x</v>
          </cell>
          <cell r="F6" t="str">
            <v>x</v>
          </cell>
          <cell r="G6" t="str">
            <v>x</v>
          </cell>
        </row>
        <row r="7">
          <cell r="A7">
            <v>0</v>
          </cell>
          <cell r="B7">
            <v>250</v>
          </cell>
          <cell r="C7">
            <v>250</v>
          </cell>
          <cell r="E7">
            <v>0</v>
          </cell>
          <cell r="F7">
            <v>250</v>
          </cell>
          <cell r="G7" t="str">
            <v>2A</v>
          </cell>
        </row>
        <row r="8">
          <cell r="A8">
            <v>250</v>
          </cell>
          <cell r="B8">
            <v>5250</v>
          </cell>
          <cell r="C8">
            <v>5000</v>
          </cell>
          <cell r="D8">
            <v>290</v>
          </cell>
          <cell r="E8">
            <v>32.85</v>
          </cell>
          <cell r="F8">
            <v>4677.1499999999996</v>
          </cell>
          <cell r="G8" t="str">
            <v>1A</v>
          </cell>
        </row>
        <row r="9">
          <cell r="A9">
            <v>5250</v>
          </cell>
          <cell r="B9">
            <v>5500</v>
          </cell>
          <cell r="C9">
            <v>250</v>
          </cell>
          <cell r="E9">
            <v>0</v>
          </cell>
          <cell r="F9">
            <v>250</v>
          </cell>
          <cell r="G9" t="str">
            <v>4a</v>
          </cell>
        </row>
        <row r="10">
          <cell r="A10">
            <v>5500</v>
          </cell>
          <cell r="B10">
            <v>9050</v>
          </cell>
          <cell r="C10">
            <v>3550</v>
          </cell>
          <cell r="E10">
            <v>71.7</v>
          </cell>
          <cell r="F10">
            <v>3478.3</v>
          </cell>
          <cell r="G10" t="str">
            <v>1A</v>
          </cell>
        </row>
        <row r="11">
          <cell r="A11">
            <v>9050</v>
          </cell>
          <cell r="B11">
            <v>9150</v>
          </cell>
          <cell r="C11">
            <v>100</v>
          </cell>
          <cell r="E11">
            <v>0</v>
          </cell>
          <cell r="F11">
            <v>100</v>
          </cell>
          <cell r="G11" t="str">
            <v>1B</v>
          </cell>
        </row>
        <row r="12">
          <cell r="A12">
            <v>9150</v>
          </cell>
          <cell r="B12">
            <v>9300</v>
          </cell>
          <cell r="C12">
            <v>150</v>
          </cell>
          <cell r="E12">
            <v>3.6</v>
          </cell>
          <cell r="F12">
            <v>146.4</v>
          </cell>
          <cell r="G12" t="str">
            <v>1A</v>
          </cell>
        </row>
        <row r="13">
          <cell r="A13">
            <v>9300</v>
          </cell>
          <cell r="B13">
            <v>9400</v>
          </cell>
          <cell r="C13">
            <v>100</v>
          </cell>
          <cell r="E13">
            <v>13.6</v>
          </cell>
          <cell r="F13">
            <v>86.4</v>
          </cell>
          <cell r="G13" t="str">
            <v>1B</v>
          </cell>
        </row>
        <row r="14">
          <cell r="A14">
            <v>9400</v>
          </cell>
          <cell r="B14">
            <v>10600</v>
          </cell>
          <cell r="C14">
            <v>1200</v>
          </cell>
          <cell r="E14">
            <v>6.4</v>
          </cell>
          <cell r="F14">
            <v>1193.5999999999999</v>
          </cell>
          <cell r="G14" t="str">
            <v>1A</v>
          </cell>
        </row>
        <row r="15">
          <cell r="A15">
            <v>10600</v>
          </cell>
          <cell r="B15">
            <v>10700</v>
          </cell>
          <cell r="C15">
            <v>100</v>
          </cell>
          <cell r="E15">
            <v>0</v>
          </cell>
          <cell r="F15">
            <v>100</v>
          </cell>
          <cell r="G15" t="str">
            <v>1B</v>
          </cell>
        </row>
        <row r="16">
          <cell r="A16">
            <v>10700</v>
          </cell>
          <cell r="B16">
            <v>11600</v>
          </cell>
          <cell r="C16">
            <v>900</v>
          </cell>
          <cell r="E16">
            <v>18.100000000000001</v>
          </cell>
          <cell r="F16">
            <v>881.9</v>
          </cell>
          <cell r="G16" t="str">
            <v>1A</v>
          </cell>
        </row>
        <row r="17">
          <cell r="A17">
            <v>11600</v>
          </cell>
          <cell r="B17">
            <v>11700</v>
          </cell>
          <cell r="C17">
            <v>100</v>
          </cell>
          <cell r="E17">
            <v>0</v>
          </cell>
          <cell r="F17">
            <v>100</v>
          </cell>
          <cell r="G17" t="str">
            <v>1B</v>
          </cell>
        </row>
        <row r="18">
          <cell r="A18">
            <v>11700</v>
          </cell>
          <cell r="B18">
            <v>12000</v>
          </cell>
          <cell r="C18">
            <v>300</v>
          </cell>
          <cell r="E18">
            <v>0</v>
          </cell>
          <cell r="F18">
            <v>300</v>
          </cell>
          <cell r="G18" t="str">
            <v>1A</v>
          </cell>
        </row>
        <row r="19">
          <cell r="A19">
            <v>12000</v>
          </cell>
          <cell r="B19">
            <v>13000</v>
          </cell>
          <cell r="C19">
            <v>1000</v>
          </cell>
          <cell r="D19">
            <v>290</v>
          </cell>
          <cell r="E19">
            <v>4.5999999999999996</v>
          </cell>
          <cell r="F19">
            <v>705.4</v>
          </cell>
          <cell r="G19" t="str">
            <v>2A</v>
          </cell>
        </row>
        <row r="20">
          <cell r="A20">
            <v>13000</v>
          </cell>
          <cell r="B20">
            <v>13750</v>
          </cell>
          <cell r="C20">
            <v>750</v>
          </cell>
          <cell r="D20">
            <v>290</v>
          </cell>
          <cell r="E20">
            <v>4.5999999999999996</v>
          </cell>
          <cell r="F20">
            <v>455.4</v>
          </cell>
          <cell r="G20" t="str">
            <v>1A</v>
          </cell>
        </row>
        <row r="21">
          <cell r="A21">
            <v>13750</v>
          </cell>
          <cell r="B21">
            <v>13950</v>
          </cell>
          <cell r="C21">
            <v>200</v>
          </cell>
          <cell r="E21">
            <v>0</v>
          </cell>
          <cell r="F21">
            <v>200</v>
          </cell>
          <cell r="G21" t="str">
            <v>1B</v>
          </cell>
        </row>
        <row r="22">
          <cell r="A22">
            <v>13950</v>
          </cell>
          <cell r="B22">
            <v>17000</v>
          </cell>
          <cell r="C22">
            <v>3050</v>
          </cell>
          <cell r="E22">
            <v>37.799999999999997</v>
          </cell>
          <cell r="F22">
            <v>3012.2</v>
          </cell>
          <cell r="G22" t="str">
            <v>1A</v>
          </cell>
        </row>
        <row r="23">
          <cell r="A23">
            <v>17000</v>
          </cell>
          <cell r="B23">
            <v>17200</v>
          </cell>
          <cell r="C23">
            <v>200</v>
          </cell>
          <cell r="E23">
            <v>0</v>
          </cell>
          <cell r="F23">
            <v>200</v>
          </cell>
          <cell r="G23" t="str">
            <v>4b</v>
          </cell>
        </row>
        <row r="24">
          <cell r="A24">
            <v>17200</v>
          </cell>
          <cell r="B24">
            <v>29700</v>
          </cell>
          <cell r="C24">
            <v>12500</v>
          </cell>
          <cell r="D24">
            <v>290</v>
          </cell>
          <cell r="E24">
            <v>50.9</v>
          </cell>
          <cell r="F24">
            <v>12159.1</v>
          </cell>
          <cell r="G24" t="str">
            <v>1B</v>
          </cell>
        </row>
        <row r="25">
          <cell r="A25">
            <v>29700</v>
          </cell>
          <cell r="B25">
            <v>30350</v>
          </cell>
          <cell r="C25">
            <v>650</v>
          </cell>
          <cell r="E25">
            <v>117.6</v>
          </cell>
          <cell r="F25">
            <v>532.4</v>
          </cell>
          <cell r="G25" t="str">
            <v>1B</v>
          </cell>
        </row>
        <row r="26">
          <cell r="A26">
            <v>30350</v>
          </cell>
          <cell r="B26">
            <v>35100</v>
          </cell>
          <cell r="C26">
            <v>4750</v>
          </cell>
          <cell r="D26">
            <v>45</v>
          </cell>
          <cell r="E26">
            <v>37.299999999999997</v>
          </cell>
          <cell r="F26">
            <v>4667.7</v>
          </cell>
          <cell r="G26" t="str">
            <v>1A</v>
          </cell>
        </row>
        <row r="27">
          <cell r="A27">
            <v>35100</v>
          </cell>
          <cell r="B27">
            <v>35300</v>
          </cell>
          <cell r="C27">
            <v>200</v>
          </cell>
          <cell r="D27">
            <v>200</v>
          </cell>
          <cell r="F27">
            <v>0</v>
          </cell>
          <cell r="G27" t="str">
            <v>2A</v>
          </cell>
        </row>
        <row r="28">
          <cell r="A28">
            <v>35300</v>
          </cell>
          <cell r="B28">
            <v>35400</v>
          </cell>
          <cell r="C28">
            <v>100</v>
          </cell>
          <cell r="D28">
            <v>45</v>
          </cell>
          <cell r="E28">
            <v>0</v>
          </cell>
          <cell r="F28">
            <v>55</v>
          </cell>
          <cell r="G28" t="str">
            <v>2b</v>
          </cell>
        </row>
        <row r="29">
          <cell r="A29">
            <v>35400</v>
          </cell>
          <cell r="B29">
            <v>35500</v>
          </cell>
          <cell r="C29">
            <v>100</v>
          </cell>
          <cell r="E29">
            <v>0</v>
          </cell>
          <cell r="F29">
            <v>100</v>
          </cell>
          <cell r="G29" t="str">
            <v>2A</v>
          </cell>
        </row>
        <row r="30">
          <cell r="A30">
            <v>35500</v>
          </cell>
          <cell r="B30">
            <v>37650</v>
          </cell>
          <cell r="C30">
            <v>2150</v>
          </cell>
          <cell r="E30">
            <v>1.2</v>
          </cell>
          <cell r="F30">
            <v>2148.8000000000002</v>
          </cell>
          <cell r="G30" t="str">
            <v>1A</v>
          </cell>
        </row>
        <row r="31">
          <cell r="A31">
            <v>37650</v>
          </cell>
          <cell r="B31">
            <v>38100</v>
          </cell>
          <cell r="C31">
            <v>450</v>
          </cell>
          <cell r="E31">
            <v>2.4</v>
          </cell>
          <cell r="F31">
            <v>447.6</v>
          </cell>
          <cell r="G31" t="str">
            <v>1B</v>
          </cell>
        </row>
        <row r="32">
          <cell r="A32">
            <v>38100</v>
          </cell>
          <cell r="B32">
            <v>41800</v>
          </cell>
          <cell r="C32">
            <v>3700</v>
          </cell>
          <cell r="E32">
            <v>0</v>
          </cell>
          <cell r="F32">
            <v>3700</v>
          </cell>
          <cell r="G32" t="str">
            <v>1A</v>
          </cell>
        </row>
        <row r="33">
          <cell r="A33">
            <v>41800</v>
          </cell>
          <cell r="B33">
            <v>42250</v>
          </cell>
          <cell r="C33">
            <v>450</v>
          </cell>
          <cell r="D33">
            <v>290</v>
          </cell>
          <cell r="E33">
            <v>4.5999999999999996</v>
          </cell>
          <cell r="F33">
            <v>155.4</v>
          </cell>
          <cell r="G33" t="str">
            <v>2A</v>
          </cell>
        </row>
        <row r="34">
          <cell r="A34">
            <v>42250</v>
          </cell>
          <cell r="B34">
            <v>44850</v>
          </cell>
          <cell r="C34">
            <v>2600</v>
          </cell>
          <cell r="E34">
            <v>8.4</v>
          </cell>
          <cell r="F34">
            <v>2591.6</v>
          </cell>
          <cell r="G34" t="str">
            <v>1A</v>
          </cell>
        </row>
        <row r="35">
          <cell r="A35">
            <v>44850</v>
          </cell>
          <cell r="B35">
            <v>45450</v>
          </cell>
          <cell r="C35">
            <v>600</v>
          </cell>
          <cell r="E35">
            <v>0</v>
          </cell>
          <cell r="F35">
            <v>600</v>
          </cell>
          <cell r="G35" t="str">
            <v>1B</v>
          </cell>
        </row>
        <row r="36">
          <cell r="A36">
            <v>45450</v>
          </cell>
          <cell r="B36">
            <v>46000</v>
          </cell>
          <cell r="C36">
            <v>550</v>
          </cell>
          <cell r="E36">
            <v>0</v>
          </cell>
          <cell r="F36">
            <v>550</v>
          </cell>
          <cell r="G36" t="str">
            <v>1A</v>
          </cell>
        </row>
        <row r="37">
          <cell r="A37">
            <v>46000</v>
          </cell>
          <cell r="B37">
            <v>46200</v>
          </cell>
          <cell r="C37">
            <v>200</v>
          </cell>
          <cell r="E37">
            <v>0</v>
          </cell>
          <cell r="F37">
            <v>200</v>
          </cell>
          <cell r="G37" t="str">
            <v>4a</v>
          </cell>
        </row>
        <row r="38">
          <cell r="A38">
            <v>46200</v>
          </cell>
          <cell r="B38">
            <v>46400</v>
          </cell>
          <cell r="C38">
            <v>200</v>
          </cell>
          <cell r="E38">
            <v>0</v>
          </cell>
          <cell r="F38">
            <v>200</v>
          </cell>
          <cell r="G38" t="str">
            <v>4b</v>
          </cell>
        </row>
        <row r="39">
          <cell r="A39">
            <v>46400</v>
          </cell>
          <cell r="B39">
            <v>46550</v>
          </cell>
          <cell r="C39">
            <v>150</v>
          </cell>
          <cell r="E39">
            <v>1.8</v>
          </cell>
          <cell r="F39">
            <v>148.19999999999999</v>
          </cell>
          <cell r="G39" t="str">
            <v>1B</v>
          </cell>
        </row>
        <row r="40">
          <cell r="A40">
            <v>46550</v>
          </cell>
          <cell r="B40">
            <v>50050</v>
          </cell>
          <cell r="C40">
            <v>3500</v>
          </cell>
          <cell r="D40">
            <v>290</v>
          </cell>
          <cell r="E40">
            <v>23.2</v>
          </cell>
          <cell r="F40">
            <v>3186.8</v>
          </cell>
          <cell r="G40" t="str">
            <v>1A</v>
          </cell>
        </row>
        <row r="41">
          <cell r="A41">
            <v>50050</v>
          </cell>
          <cell r="B41">
            <v>50200</v>
          </cell>
          <cell r="C41">
            <v>150</v>
          </cell>
          <cell r="E41">
            <v>0</v>
          </cell>
          <cell r="F41">
            <v>150</v>
          </cell>
          <cell r="G41" t="str">
            <v>1B</v>
          </cell>
        </row>
        <row r="42">
          <cell r="A42">
            <v>50200</v>
          </cell>
          <cell r="B42">
            <v>50800</v>
          </cell>
          <cell r="C42">
            <v>600</v>
          </cell>
          <cell r="E42">
            <v>0</v>
          </cell>
          <cell r="F42">
            <v>600</v>
          </cell>
          <cell r="G42">
            <v>1</v>
          </cell>
        </row>
        <row r="43">
          <cell r="A43">
            <v>50800</v>
          </cell>
          <cell r="B43">
            <v>50950</v>
          </cell>
          <cell r="C43">
            <v>150</v>
          </cell>
          <cell r="E43">
            <v>46.85</v>
          </cell>
          <cell r="F43">
            <v>103.15</v>
          </cell>
          <cell r="G43" t="str">
            <v>1B</v>
          </cell>
        </row>
        <row r="44">
          <cell r="A44">
            <v>50950</v>
          </cell>
          <cell r="B44">
            <v>51050</v>
          </cell>
          <cell r="C44">
            <v>100</v>
          </cell>
          <cell r="E44">
            <v>0</v>
          </cell>
          <cell r="F44">
            <v>100</v>
          </cell>
          <cell r="G44" t="str">
            <v>2b</v>
          </cell>
        </row>
        <row r="45">
          <cell r="A45">
            <v>51050</v>
          </cell>
          <cell r="B45">
            <v>51750</v>
          </cell>
          <cell r="C45">
            <v>700</v>
          </cell>
          <cell r="D45">
            <v>290</v>
          </cell>
          <cell r="E45">
            <v>7.2</v>
          </cell>
          <cell r="F45">
            <v>402.8</v>
          </cell>
          <cell r="G45" t="str">
            <v>2A</v>
          </cell>
        </row>
        <row r="46">
          <cell r="A46">
            <v>51750</v>
          </cell>
          <cell r="B46">
            <v>55950</v>
          </cell>
          <cell r="C46">
            <v>4200</v>
          </cell>
          <cell r="D46">
            <v>625</v>
          </cell>
          <cell r="E46">
            <v>66</v>
          </cell>
          <cell r="F46">
            <v>3509</v>
          </cell>
          <cell r="G46" t="str">
            <v>1A</v>
          </cell>
        </row>
        <row r="47">
          <cell r="A47">
            <v>55950</v>
          </cell>
          <cell r="B47">
            <v>56100</v>
          </cell>
          <cell r="C47">
            <v>150</v>
          </cell>
          <cell r="E47">
            <v>0</v>
          </cell>
          <cell r="F47">
            <v>150</v>
          </cell>
          <cell r="G47" t="str">
            <v>1B</v>
          </cell>
        </row>
        <row r="48">
          <cell r="A48">
            <v>56100</v>
          </cell>
          <cell r="B48">
            <v>56950</v>
          </cell>
          <cell r="C48">
            <v>850</v>
          </cell>
          <cell r="E48">
            <v>11.2</v>
          </cell>
          <cell r="F48">
            <v>838.8</v>
          </cell>
          <cell r="G48" t="str">
            <v>1A</v>
          </cell>
        </row>
        <row r="49">
          <cell r="A49">
            <v>56950</v>
          </cell>
          <cell r="B49">
            <v>57150</v>
          </cell>
          <cell r="C49">
            <v>200</v>
          </cell>
          <cell r="E49">
            <v>0</v>
          </cell>
          <cell r="F49">
            <v>200</v>
          </cell>
          <cell r="G49" t="str">
            <v>1B</v>
          </cell>
        </row>
        <row r="50">
          <cell r="A50">
            <v>57150</v>
          </cell>
          <cell r="B50">
            <v>57300</v>
          </cell>
          <cell r="C50">
            <v>150</v>
          </cell>
          <cell r="E50">
            <v>3.6</v>
          </cell>
          <cell r="F50">
            <v>146.4</v>
          </cell>
          <cell r="G50" t="str">
            <v>1A</v>
          </cell>
        </row>
        <row r="51">
          <cell r="A51">
            <v>57300</v>
          </cell>
          <cell r="B51">
            <v>57400</v>
          </cell>
          <cell r="C51">
            <v>100</v>
          </cell>
          <cell r="E51">
            <v>0</v>
          </cell>
          <cell r="F51">
            <v>100</v>
          </cell>
          <cell r="G51" t="str">
            <v>1B</v>
          </cell>
        </row>
        <row r="52">
          <cell r="A52">
            <v>57400</v>
          </cell>
          <cell r="B52">
            <v>57750</v>
          </cell>
          <cell r="C52">
            <v>350</v>
          </cell>
          <cell r="E52">
            <v>0</v>
          </cell>
          <cell r="F52">
            <v>350</v>
          </cell>
          <cell r="G52">
            <v>1</v>
          </cell>
        </row>
        <row r="53">
          <cell r="A53">
            <v>57750</v>
          </cell>
          <cell r="B53">
            <v>57850</v>
          </cell>
          <cell r="C53">
            <v>100</v>
          </cell>
          <cell r="E53">
            <v>0</v>
          </cell>
          <cell r="F53">
            <v>100</v>
          </cell>
          <cell r="G53" t="str">
            <v>1B</v>
          </cell>
        </row>
        <row r="54">
          <cell r="A54">
            <v>57850</v>
          </cell>
          <cell r="B54">
            <v>58050</v>
          </cell>
          <cell r="C54">
            <v>200</v>
          </cell>
          <cell r="E54">
            <v>0</v>
          </cell>
          <cell r="F54">
            <v>200</v>
          </cell>
          <cell r="G54" t="str">
            <v>1A</v>
          </cell>
        </row>
        <row r="55">
          <cell r="A55">
            <v>58050</v>
          </cell>
          <cell r="B55">
            <v>58250</v>
          </cell>
          <cell r="C55">
            <v>200</v>
          </cell>
          <cell r="E55">
            <v>0</v>
          </cell>
          <cell r="F55">
            <v>200</v>
          </cell>
          <cell r="G55" t="str">
            <v>1B</v>
          </cell>
        </row>
        <row r="56">
          <cell r="A56">
            <v>58250</v>
          </cell>
          <cell r="B56">
            <v>60750</v>
          </cell>
          <cell r="C56">
            <v>2500</v>
          </cell>
          <cell r="E56">
            <v>16.600000000000001</v>
          </cell>
          <cell r="F56">
            <v>2483.4</v>
          </cell>
          <cell r="G56" t="str">
            <v>1A</v>
          </cell>
        </row>
        <row r="57">
          <cell r="A57">
            <v>60750</v>
          </cell>
          <cell r="B57">
            <v>61150</v>
          </cell>
          <cell r="C57">
            <v>400</v>
          </cell>
          <cell r="E57">
            <v>0</v>
          </cell>
          <cell r="F57">
            <v>400</v>
          </cell>
          <cell r="G57" t="str">
            <v>1B</v>
          </cell>
        </row>
        <row r="58">
          <cell r="A58">
            <v>61150</v>
          </cell>
          <cell r="B58">
            <v>64950</v>
          </cell>
          <cell r="C58">
            <v>3800</v>
          </cell>
          <cell r="E58">
            <v>11</v>
          </cell>
          <cell r="F58">
            <v>3789</v>
          </cell>
          <cell r="G58" t="str">
            <v>1A</v>
          </cell>
        </row>
        <row r="59">
          <cell r="A59">
            <v>64950</v>
          </cell>
          <cell r="B59">
            <v>65300</v>
          </cell>
          <cell r="C59">
            <v>350</v>
          </cell>
          <cell r="E59">
            <v>0</v>
          </cell>
          <cell r="F59">
            <v>350</v>
          </cell>
          <cell r="G59" t="str">
            <v>1B</v>
          </cell>
        </row>
        <row r="60">
          <cell r="A60">
            <v>65300</v>
          </cell>
          <cell r="B60">
            <v>65700</v>
          </cell>
          <cell r="C60">
            <v>400</v>
          </cell>
          <cell r="E60">
            <v>1.7</v>
          </cell>
          <cell r="F60">
            <v>398.3</v>
          </cell>
          <cell r="G60" t="str">
            <v>1A</v>
          </cell>
        </row>
        <row r="61">
          <cell r="A61">
            <v>65700</v>
          </cell>
          <cell r="B61">
            <v>65800</v>
          </cell>
          <cell r="C61">
            <v>100</v>
          </cell>
          <cell r="E61">
            <v>0</v>
          </cell>
          <cell r="F61">
            <v>100</v>
          </cell>
          <cell r="G61" t="str">
            <v>1B</v>
          </cell>
        </row>
        <row r="62">
          <cell r="A62">
            <v>65800</v>
          </cell>
          <cell r="B62">
            <v>66100</v>
          </cell>
          <cell r="C62">
            <v>300</v>
          </cell>
          <cell r="E62">
            <v>0</v>
          </cell>
          <cell r="F62">
            <v>300</v>
          </cell>
          <cell r="G62">
            <v>1</v>
          </cell>
        </row>
        <row r="63">
          <cell r="A63">
            <v>66100</v>
          </cell>
          <cell r="B63">
            <v>66200</v>
          </cell>
          <cell r="C63">
            <v>100</v>
          </cell>
          <cell r="E63">
            <v>0</v>
          </cell>
          <cell r="F63">
            <v>100</v>
          </cell>
          <cell r="G63" t="str">
            <v>1B</v>
          </cell>
        </row>
        <row r="64">
          <cell r="A64">
            <v>66200</v>
          </cell>
          <cell r="B64">
            <v>67950</v>
          </cell>
          <cell r="C64">
            <v>1750</v>
          </cell>
          <cell r="E64">
            <v>38.1</v>
          </cell>
          <cell r="F64">
            <v>1711.9</v>
          </cell>
          <cell r="G64" t="str">
            <v>1A</v>
          </cell>
        </row>
        <row r="65">
          <cell r="A65">
            <v>67950</v>
          </cell>
          <cell r="B65">
            <v>68050</v>
          </cell>
          <cell r="C65">
            <v>100</v>
          </cell>
          <cell r="E65">
            <v>0</v>
          </cell>
          <cell r="F65">
            <v>100</v>
          </cell>
          <cell r="G65" t="str">
            <v>1B</v>
          </cell>
        </row>
        <row r="66">
          <cell r="A66">
            <v>68050</v>
          </cell>
          <cell r="B66">
            <v>69600</v>
          </cell>
          <cell r="C66">
            <v>1550</v>
          </cell>
          <cell r="E66">
            <v>30.8</v>
          </cell>
          <cell r="F66">
            <v>1519.2</v>
          </cell>
          <cell r="G66" t="str">
            <v>1A</v>
          </cell>
        </row>
        <row r="67">
          <cell r="A67">
            <v>69600</v>
          </cell>
          <cell r="B67">
            <v>69700</v>
          </cell>
          <cell r="C67">
            <v>100</v>
          </cell>
          <cell r="E67">
            <v>0</v>
          </cell>
          <cell r="F67">
            <v>100</v>
          </cell>
          <cell r="G67" t="str">
            <v>1B</v>
          </cell>
        </row>
        <row r="68">
          <cell r="A68">
            <v>69700</v>
          </cell>
          <cell r="B68">
            <v>70950</v>
          </cell>
          <cell r="C68">
            <v>1250</v>
          </cell>
          <cell r="E68">
            <v>22.5</v>
          </cell>
          <cell r="F68">
            <v>1227.5</v>
          </cell>
          <cell r="G68" t="str">
            <v>1A</v>
          </cell>
        </row>
        <row r="69">
          <cell r="A69">
            <v>70950</v>
          </cell>
          <cell r="B69">
            <v>71750</v>
          </cell>
          <cell r="C69">
            <v>800</v>
          </cell>
          <cell r="E69">
            <v>0</v>
          </cell>
          <cell r="F69">
            <v>800</v>
          </cell>
          <cell r="G69" t="str">
            <v>1B</v>
          </cell>
        </row>
        <row r="70">
          <cell r="A70">
            <v>71750</v>
          </cell>
          <cell r="B70">
            <v>72600</v>
          </cell>
          <cell r="C70">
            <v>850</v>
          </cell>
          <cell r="E70">
            <v>1.2</v>
          </cell>
          <cell r="F70">
            <v>848.8</v>
          </cell>
          <cell r="G70" t="str">
            <v>1A</v>
          </cell>
        </row>
        <row r="71">
          <cell r="A71">
            <v>72600</v>
          </cell>
          <cell r="B71">
            <v>72900</v>
          </cell>
          <cell r="C71">
            <v>300</v>
          </cell>
          <cell r="E71">
            <v>0</v>
          </cell>
          <cell r="F71">
            <v>300</v>
          </cell>
          <cell r="G71" t="str">
            <v>1B</v>
          </cell>
        </row>
        <row r="72">
          <cell r="A72">
            <v>72900</v>
          </cell>
          <cell r="B72">
            <v>73600</v>
          </cell>
          <cell r="C72">
            <v>700</v>
          </cell>
          <cell r="E72">
            <v>38.1</v>
          </cell>
          <cell r="F72">
            <v>661.9</v>
          </cell>
          <cell r="G72" t="str">
            <v>1A</v>
          </cell>
        </row>
        <row r="73">
          <cell r="A73">
            <v>73600</v>
          </cell>
          <cell r="B73">
            <v>73800</v>
          </cell>
          <cell r="C73">
            <v>200</v>
          </cell>
          <cell r="E73">
            <v>0</v>
          </cell>
          <cell r="F73">
            <v>200</v>
          </cell>
          <cell r="G73" t="str">
            <v>2A</v>
          </cell>
        </row>
        <row r="74">
          <cell r="A74">
            <v>73800</v>
          </cell>
          <cell r="B74">
            <v>73900</v>
          </cell>
          <cell r="C74">
            <v>100</v>
          </cell>
          <cell r="E74">
            <v>0</v>
          </cell>
          <cell r="F74">
            <v>100</v>
          </cell>
          <cell r="G74" t="str">
            <v>2b</v>
          </cell>
        </row>
        <row r="75">
          <cell r="A75">
            <v>73900</v>
          </cell>
          <cell r="B75">
            <v>74400</v>
          </cell>
          <cell r="C75">
            <v>500</v>
          </cell>
          <cell r="E75">
            <v>0</v>
          </cell>
          <cell r="F75">
            <v>500</v>
          </cell>
          <cell r="G75" t="str">
            <v>2A</v>
          </cell>
        </row>
        <row r="76">
          <cell r="A76">
            <v>74400</v>
          </cell>
          <cell r="B76">
            <v>74750</v>
          </cell>
          <cell r="C76">
            <v>350</v>
          </cell>
          <cell r="E76">
            <v>0</v>
          </cell>
          <cell r="F76">
            <v>350</v>
          </cell>
          <cell r="G76">
            <v>1</v>
          </cell>
        </row>
        <row r="77">
          <cell r="A77">
            <v>74750</v>
          </cell>
          <cell r="B77">
            <v>77450</v>
          </cell>
          <cell r="C77">
            <v>2700</v>
          </cell>
          <cell r="D77">
            <v>290</v>
          </cell>
          <cell r="E77">
            <v>13.4</v>
          </cell>
          <cell r="F77">
            <v>2396.6</v>
          </cell>
          <cell r="G77" t="str">
            <v>1A</v>
          </cell>
        </row>
        <row r="78">
          <cell r="A78">
            <v>77450</v>
          </cell>
          <cell r="B78">
            <v>77950</v>
          </cell>
          <cell r="C78">
            <v>500</v>
          </cell>
          <cell r="D78">
            <v>290</v>
          </cell>
          <cell r="E78">
            <v>17.2</v>
          </cell>
          <cell r="F78">
            <v>192.8</v>
          </cell>
          <cell r="G78" t="str">
            <v>4a</v>
          </cell>
        </row>
        <row r="79">
          <cell r="A79">
            <v>77950</v>
          </cell>
          <cell r="B79">
            <v>80350</v>
          </cell>
          <cell r="C79">
            <v>2400</v>
          </cell>
          <cell r="E79">
            <v>7.7</v>
          </cell>
          <cell r="F79">
            <v>2392.3000000000002</v>
          </cell>
          <cell r="G79" t="str">
            <v>1A</v>
          </cell>
        </row>
        <row r="80">
          <cell r="A80">
            <v>80350</v>
          </cell>
          <cell r="B80">
            <v>80600</v>
          </cell>
          <cell r="C80">
            <v>250</v>
          </cell>
          <cell r="E80">
            <v>0</v>
          </cell>
          <cell r="F80">
            <v>250</v>
          </cell>
          <cell r="G80" t="str">
            <v>1B</v>
          </cell>
        </row>
        <row r="81">
          <cell r="A81">
            <v>80600</v>
          </cell>
          <cell r="B81">
            <v>80950</v>
          </cell>
          <cell r="C81">
            <v>350</v>
          </cell>
          <cell r="E81">
            <v>0</v>
          </cell>
          <cell r="F81">
            <v>350</v>
          </cell>
          <cell r="G81" t="str">
            <v>1A</v>
          </cell>
        </row>
        <row r="82">
          <cell r="A82">
            <v>80950</v>
          </cell>
          <cell r="B82">
            <v>81350</v>
          </cell>
          <cell r="C82">
            <v>400</v>
          </cell>
          <cell r="E82">
            <v>0</v>
          </cell>
          <cell r="F82">
            <v>400</v>
          </cell>
          <cell r="G82" t="str">
            <v>2A</v>
          </cell>
        </row>
        <row r="83">
          <cell r="A83">
            <v>81350</v>
          </cell>
          <cell r="B83">
            <v>81700</v>
          </cell>
          <cell r="C83">
            <v>350</v>
          </cell>
          <cell r="D83">
            <v>290</v>
          </cell>
          <cell r="E83">
            <v>4.5999999999999996</v>
          </cell>
          <cell r="F83">
            <v>55.4</v>
          </cell>
          <cell r="G83" t="str">
            <v>2b</v>
          </cell>
        </row>
        <row r="84">
          <cell r="A84">
            <v>81700</v>
          </cell>
          <cell r="B84">
            <v>82000</v>
          </cell>
          <cell r="C84">
            <v>300</v>
          </cell>
          <cell r="E84">
            <v>0</v>
          </cell>
          <cell r="F84">
            <v>300</v>
          </cell>
          <cell r="G84" t="str">
            <v>2A</v>
          </cell>
        </row>
        <row r="85">
          <cell r="A85">
            <v>82000</v>
          </cell>
          <cell r="B85">
            <v>86850</v>
          </cell>
          <cell r="C85">
            <v>4850</v>
          </cell>
          <cell r="E85">
            <v>33.1</v>
          </cell>
          <cell r="F85">
            <v>4816.8999999999996</v>
          </cell>
          <cell r="G85" t="str">
            <v>1A</v>
          </cell>
        </row>
        <row r="86">
          <cell r="A86">
            <v>86850</v>
          </cell>
          <cell r="B86">
            <v>88100</v>
          </cell>
          <cell r="C86">
            <v>1250</v>
          </cell>
          <cell r="E86">
            <v>558.6</v>
          </cell>
          <cell r="F86">
            <v>691.4</v>
          </cell>
          <cell r="G86" t="str">
            <v>1B</v>
          </cell>
        </row>
        <row r="87">
          <cell r="A87">
            <v>88100</v>
          </cell>
          <cell r="B87">
            <v>88650</v>
          </cell>
          <cell r="C87">
            <v>550</v>
          </cell>
          <cell r="E87">
            <v>0</v>
          </cell>
          <cell r="F87">
            <v>550</v>
          </cell>
          <cell r="G87" t="str">
            <v>1A</v>
          </cell>
        </row>
        <row r="88">
          <cell r="A88">
            <v>88650</v>
          </cell>
          <cell r="B88">
            <v>88900</v>
          </cell>
          <cell r="C88">
            <v>250</v>
          </cell>
          <cell r="E88">
            <v>0</v>
          </cell>
          <cell r="F88">
            <v>250</v>
          </cell>
          <cell r="G88" t="str">
            <v>1B</v>
          </cell>
        </row>
        <row r="89">
          <cell r="A89">
            <v>88900</v>
          </cell>
          <cell r="B89">
            <v>90250</v>
          </cell>
          <cell r="C89">
            <v>1350</v>
          </cell>
          <cell r="E89">
            <v>0</v>
          </cell>
          <cell r="F89">
            <v>1350</v>
          </cell>
          <cell r="G89" t="str">
            <v>1A</v>
          </cell>
        </row>
        <row r="90">
          <cell r="A90">
            <v>90250</v>
          </cell>
          <cell r="B90">
            <v>90350</v>
          </cell>
          <cell r="C90">
            <v>100</v>
          </cell>
          <cell r="E90">
            <v>0</v>
          </cell>
          <cell r="F90">
            <v>100</v>
          </cell>
          <cell r="G90" t="str">
            <v>1B</v>
          </cell>
        </row>
        <row r="91">
          <cell r="A91">
            <v>90350</v>
          </cell>
          <cell r="B91">
            <v>99500</v>
          </cell>
          <cell r="C91">
            <v>9150</v>
          </cell>
          <cell r="D91">
            <v>290</v>
          </cell>
          <cell r="E91">
            <v>76.099999999999994</v>
          </cell>
          <cell r="F91">
            <v>8783.9</v>
          </cell>
          <cell r="G91" t="str">
            <v>1A</v>
          </cell>
        </row>
        <row r="92">
          <cell r="A92">
            <v>99500</v>
          </cell>
          <cell r="B92">
            <v>101050</v>
          </cell>
          <cell r="C92">
            <v>1550</v>
          </cell>
          <cell r="E92">
            <v>164.25</v>
          </cell>
          <cell r="F92">
            <v>1385.75</v>
          </cell>
          <cell r="G92" t="str">
            <v>4a</v>
          </cell>
        </row>
        <row r="93">
          <cell r="A93">
            <v>101050</v>
          </cell>
          <cell r="B93">
            <v>101200</v>
          </cell>
          <cell r="C93">
            <v>150</v>
          </cell>
          <cell r="E93">
            <v>0</v>
          </cell>
          <cell r="F93">
            <v>150</v>
          </cell>
          <cell r="G93" t="str">
            <v>2b</v>
          </cell>
        </row>
        <row r="94">
          <cell r="A94">
            <v>101200</v>
          </cell>
          <cell r="B94">
            <v>101700</v>
          </cell>
          <cell r="C94">
            <v>500</v>
          </cell>
          <cell r="D94">
            <v>290</v>
          </cell>
          <cell r="E94">
            <v>4.5999999999999996</v>
          </cell>
          <cell r="F94">
            <v>205.4</v>
          </cell>
          <cell r="G94" t="str">
            <v>2A</v>
          </cell>
        </row>
        <row r="95">
          <cell r="A95">
            <v>101700</v>
          </cell>
          <cell r="B95">
            <v>111300</v>
          </cell>
          <cell r="C95">
            <v>9600</v>
          </cell>
          <cell r="E95">
            <v>69.45</v>
          </cell>
          <cell r="F95">
            <v>9530.5499999999993</v>
          </cell>
          <cell r="G95" t="str">
            <v>1A</v>
          </cell>
        </row>
        <row r="96">
          <cell r="A96">
            <v>111300</v>
          </cell>
          <cell r="B96">
            <v>112950</v>
          </cell>
          <cell r="C96">
            <v>1650</v>
          </cell>
          <cell r="E96">
            <v>29.9</v>
          </cell>
          <cell r="F96">
            <v>1620.1</v>
          </cell>
          <cell r="G96" t="str">
            <v>1A</v>
          </cell>
        </row>
        <row r="97">
          <cell r="A97">
            <v>112950</v>
          </cell>
          <cell r="B97">
            <v>113050</v>
          </cell>
          <cell r="C97">
            <v>100</v>
          </cell>
          <cell r="E97">
            <v>0</v>
          </cell>
          <cell r="F97">
            <v>100</v>
          </cell>
          <cell r="G97" t="str">
            <v>1B</v>
          </cell>
        </row>
        <row r="98">
          <cell r="A98">
            <v>113050</v>
          </cell>
          <cell r="B98">
            <v>113800</v>
          </cell>
          <cell r="C98">
            <v>750</v>
          </cell>
          <cell r="E98">
            <v>0</v>
          </cell>
          <cell r="F98">
            <v>750</v>
          </cell>
          <cell r="G98" t="str">
            <v>1A</v>
          </cell>
        </row>
        <row r="99">
          <cell r="A99">
            <v>113800</v>
          </cell>
          <cell r="B99">
            <v>116600</v>
          </cell>
          <cell r="C99">
            <v>2800</v>
          </cell>
          <cell r="E99">
            <v>36.6</v>
          </cell>
          <cell r="F99">
            <v>2763.4</v>
          </cell>
          <cell r="G99">
            <v>3</v>
          </cell>
        </row>
        <row r="100">
          <cell r="A100">
            <v>116600</v>
          </cell>
          <cell r="B100">
            <v>120800</v>
          </cell>
          <cell r="C100">
            <v>4200</v>
          </cell>
          <cell r="E100">
            <v>6.6</v>
          </cell>
          <cell r="F100">
            <v>4193.3999999999996</v>
          </cell>
          <cell r="G100" t="str">
            <v>1A</v>
          </cell>
        </row>
        <row r="101">
          <cell r="A101">
            <v>120800</v>
          </cell>
          <cell r="B101">
            <v>124795</v>
          </cell>
          <cell r="C101">
            <v>3995</v>
          </cell>
          <cell r="E101">
            <v>161</v>
          </cell>
          <cell r="F101">
            <v>3834</v>
          </cell>
          <cell r="G101">
            <v>3</v>
          </cell>
        </row>
        <row r="102">
          <cell r="A102">
            <v>124795</v>
          </cell>
          <cell r="B102">
            <v>125605</v>
          </cell>
          <cell r="C102">
            <v>810</v>
          </cell>
          <cell r="E102">
            <v>51.6</v>
          </cell>
          <cell r="F102">
            <v>758.4</v>
          </cell>
          <cell r="G102">
            <v>3</v>
          </cell>
        </row>
        <row r="103">
          <cell r="A103">
            <v>125605</v>
          </cell>
          <cell r="B103">
            <v>126800</v>
          </cell>
          <cell r="C103">
            <v>1195</v>
          </cell>
          <cell r="E103">
            <v>3.6</v>
          </cell>
          <cell r="F103">
            <v>1191.4000000000001</v>
          </cell>
          <cell r="G103">
            <v>3</v>
          </cell>
        </row>
        <row r="104">
          <cell r="A104">
            <v>126800</v>
          </cell>
          <cell r="B104">
            <v>127350</v>
          </cell>
          <cell r="C104">
            <v>550</v>
          </cell>
          <cell r="E104">
            <v>0</v>
          </cell>
          <cell r="F104">
            <v>550</v>
          </cell>
          <cell r="G104" t="str">
            <v>1A</v>
          </cell>
        </row>
        <row r="105">
          <cell r="A105">
            <v>127350</v>
          </cell>
          <cell r="B105">
            <v>127500</v>
          </cell>
          <cell r="C105">
            <v>150</v>
          </cell>
          <cell r="E105">
            <v>0</v>
          </cell>
          <cell r="F105">
            <v>150</v>
          </cell>
          <cell r="G105" t="str">
            <v>1B</v>
          </cell>
        </row>
        <row r="106">
          <cell r="A106">
            <v>127500</v>
          </cell>
          <cell r="B106">
            <v>129500</v>
          </cell>
          <cell r="C106">
            <v>2000</v>
          </cell>
          <cell r="E106">
            <v>42</v>
          </cell>
          <cell r="F106">
            <v>1958</v>
          </cell>
          <cell r="G106" t="str">
            <v>1A</v>
          </cell>
        </row>
        <row r="107">
          <cell r="A107">
            <v>129500</v>
          </cell>
          <cell r="B107">
            <v>129650</v>
          </cell>
          <cell r="C107">
            <v>150</v>
          </cell>
          <cell r="E107">
            <v>0</v>
          </cell>
          <cell r="F107">
            <v>150</v>
          </cell>
          <cell r="G107">
            <v>1</v>
          </cell>
        </row>
        <row r="108">
          <cell r="A108">
            <v>129650</v>
          </cell>
          <cell r="B108">
            <v>134750</v>
          </cell>
          <cell r="C108">
            <v>5100</v>
          </cell>
          <cell r="E108">
            <v>0</v>
          </cell>
          <cell r="F108">
            <v>5100</v>
          </cell>
          <cell r="G108" t="str">
            <v>1A</v>
          </cell>
        </row>
        <row r="109">
          <cell r="A109">
            <v>134750</v>
          </cell>
          <cell r="B109">
            <v>134850</v>
          </cell>
          <cell r="C109">
            <v>100</v>
          </cell>
          <cell r="E109">
            <v>0</v>
          </cell>
          <cell r="F109">
            <v>100</v>
          </cell>
          <cell r="G109" t="str">
            <v>1B</v>
          </cell>
        </row>
        <row r="110">
          <cell r="A110">
            <v>134850</v>
          </cell>
          <cell r="B110">
            <v>137050</v>
          </cell>
          <cell r="C110">
            <v>2200</v>
          </cell>
          <cell r="D110">
            <v>625</v>
          </cell>
          <cell r="E110">
            <v>12.6</v>
          </cell>
          <cell r="F110">
            <v>1562.4</v>
          </cell>
          <cell r="G110" t="str">
            <v>1A</v>
          </cell>
        </row>
        <row r="111">
          <cell r="A111">
            <v>137050</v>
          </cell>
          <cell r="B111">
            <v>137550</v>
          </cell>
          <cell r="C111">
            <v>500</v>
          </cell>
          <cell r="E111">
            <v>4.3</v>
          </cell>
          <cell r="F111">
            <v>495.7</v>
          </cell>
          <cell r="G111" t="str">
            <v>2A</v>
          </cell>
        </row>
        <row r="112">
          <cell r="A112">
            <v>137550</v>
          </cell>
          <cell r="B112">
            <v>137750</v>
          </cell>
          <cell r="C112">
            <v>200</v>
          </cell>
          <cell r="E112">
            <v>0</v>
          </cell>
          <cell r="F112">
            <v>200</v>
          </cell>
          <cell r="G112" t="str">
            <v>2b</v>
          </cell>
        </row>
        <row r="113">
          <cell r="A113">
            <v>137750</v>
          </cell>
          <cell r="B113">
            <v>138300</v>
          </cell>
          <cell r="C113">
            <v>550</v>
          </cell>
          <cell r="D113">
            <v>290</v>
          </cell>
          <cell r="E113">
            <v>4.5999999999999996</v>
          </cell>
          <cell r="F113">
            <v>255.4</v>
          </cell>
          <cell r="G113" t="str">
            <v>2A</v>
          </cell>
        </row>
        <row r="114">
          <cell r="A114">
            <v>138300</v>
          </cell>
          <cell r="B114">
            <v>141800</v>
          </cell>
          <cell r="C114">
            <v>3500</v>
          </cell>
          <cell r="E114">
            <v>66.7</v>
          </cell>
          <cell r="F114">
            <v>3433.3</v>
          </cell>
          <cell r="G114" t="str">
            <v>1A</v>
          </cell>
        </row>
        <row r="115">
          <cell r="A115">
            <v>141800</v>
          </cell>
          <cell r="B115">
            <v>141950</v>
          </cell>
          <cell r="C115">
            <v>150</v>
          </cell>
          <cell r="E115">
            <v>0</v>
          </cell>
          <cell r="F115">
            <v>150</v>
          </cell>
          <cell r="G115" t="str">
            <v>1B</v>
          </cell>
        </row>
        <row r="116">
          <cell r="A116">
            <v>141950</v>
          </cell>
          <cell r="B116">
            <v>152350</v>
          </cell>
          <cell r="C116">
            <v>10400</v>
          </cell>
          <cell r="E116">
            <v>74.7</v>
          </cell>
          <cell r="F116">
            <v>10325.299999999999</v>
          </cell>
          <cell r="G116" t="str">
            <v>1A</v>
          </cell>
        </row>
        <row r="117">
          <cell r="A117">
            <v>152350</v>
          </cell>
          <cell r="B117">
            <v>152450</v>
          </cell>
          <cell r="C117">
            <v>100</v>
          </cell>
          <cell r="E117">
            <v>0</v>
          </cell>
          <cell r="F117">
            <v>100</v>
          </cell>
          <cell r="G117" t="str">
            <v>1B</v>
          </cell>
        </row>
        <row r="118">
          <cell r="A118">
            <v>152450</v>
          </cell>
          <cell r="B118">
            <v>156600</v>
          </cell>
          <cell r="C118">
            <v>4150</v>
          </cell>
          <cell r="D118">
            <v>290</v>
          </cell>
          <cell r="E118">
            <v>58.3</v>
          </cell>
          <cell r="F118">
            <v>3801.7</v>
          </cell>
          <cell r="G118" t="str">
            <v>1A</v>
          </cell>
        </row>
        <row r="119">
          <cell r="A119">
            <v>156600</v>
          </cell>
          <cell r="B119">
            <v>156800</v>
          </cell>
          <cell r="C119">
            <v>200</v>
          </cell>
          <cell r="E119">
            <v>0</v>
          </cell>
          <cell r="F119">
            <v>200</v>
          </cell>
          <cell r="G119">
            <v>1</v>
          </cell>
        </row>
        <row r="120">
          <cell r="A120">
            <v>156800</v>
          </cell>
          <cell r="B120">
            <v>156950</v>
          </cell>
          <cell r="C120">
            <v>150</v>
          </cell>
          <cell r="E120">
            <v>36.200000000000003</v>
          </cell>
          <cell r="F120">
            <v>113.8</v>
          </cell>
          <cell r="G120" t="str">
            <v>1B</v>
          </cell>
        </row>
        <row r="121">
          <cell r="A121">
            <v>156950</v>
          </cell>
          <cell r="B121">
            <v>157150</v>
          </cell>
          <cell r="C121">
            <v>200</v>
          </cell>
          <cell r="E121">
            <v>0</v>
          </cell>
          <cell r="F121">
            <v>200</v>
          </cell>
          <cell r="G121" t="str">
            <v>1A</v>
          </cell>
        </row>
        <row r="122">
          <cell r="A122">
            <v>157150</v>
          </cell>
          <cell r="B122">
            <v>157300</v>
          </cell>
          <cell r="C122">
            <v>150</v>
          </cell>
          <cell r="E122">
            <v>2.6</v>
          </cell>
          <cell r="F122">
            <v>147.4</v>
          </cell>
          <cell r="G122">
            <v>1</v>
          </cell>
        </row>
        <row r="123">
          <cell r="A123">
            <v>157300</v>
          </cell>
          <cell r="B123">
            <v>158900</v>
          </cell>
          <cell r="C123">
            <v>1600</v>
          </cell>
          <cell r="E123">
            <v>7.8</v>
          </cell>
          <cell r="F123">
            <v>1592.2</v>
          </cell>
          <cell r="G123" t="str">
            <v>1A</v>
          </cell>
        </row>
        <row r="124">
          <cell r="A124">
            <v>158900</v>
          </cell>
          <cell r="B124">
            <v>159150</v>
          </cell>
          <cell r="C124">
            <v>250</v>
          </cell>
          <cell r="E124">
            <v>0</v>
          </cell>
          <cell r="F124">
            <v>250</v>
          </cell>
          <cell r="G124" t="str">
            <v>1B</v>
          </cell>
        </row>
        <row r="125">
          <cell r="A125">
            <v>159150</v>
          </cell>
          <cell r="B125">
            <v>159850</v>
          </cell>
          <cell r="C125">
            <v>700</v>
          </cell>
          <cell r="E125">
            <v>0</v>
          </cell>
          <cell r="F125">
            <v>700</v>
          </cell>
          <cell r="G125" t="str">
            <v>1A</v>
          </cell>
        </row>
        <row r="126">
          <cell r="A126">
            <v>159850</v>
          </cell>
          <cell r="B126">
            <v>160050</v>
          </cell>
          <cell r="C126">
            <v>200</v>
          </cell>
          <cell r="E126">
            <v>0</v>
          </cell>
          <cell r="F126">
            <v>200</v>
          </cell>
          <cell r="G126" t="str">
            <v>1B</v>
          </cell>
        </row>
        <row r="127">
          <cell r="A127">
            <v>160050</v>
          </cell>
          <cell r="B127">
            <v>163545</v>
          </cell>
          <cell r="C127">
            <v>3495</v>
          </cell>
          <cell r="E127">
            <v>54.7</v>
          </cell>
          <cell r="F127">
            <v>3440.3</v>
          </cell>
          <cell r="G127" t="str">
            <v>1A</v>
          </cell>
        </row>
        <row r="128">
          <cell r="A128">
            <v>163545</v>
          </cell>
          <cell r="B128">
            <v>164295</v>
          </cell>
          <cell r="C128">
            <v>750</v>
          </cell>
          <cell r="E128">
            <v>30.6</v>
          </cell>
          <cell r="F128">
            <v>719.4</v>
          </cell>
          <cell r="G128">
            <v>1</v>
          </cell>
        </row>
        <row r="129">
          <cell r="A129">
            <v>164295</v>
          </cell>
          <cell r="B129">
            <v>164400</v>
          </cell>
          <cell r="C129">
            <v>105</v>
          </cell>
          <cell r="E129">
            <v>0</v>
          </cell>
          <cell r="F129">
            <v>105</v>
          </cell>
          <cell r="G129" t="str">
            <v>1B</v>
          </cell>
        </row>
        <row r="130">
          <cell r="A130">
            <v>164400</v>
          </cell>
          <cell r="B130">
            <v>166200</v>
          </cell>
          <cell r="C130">
            <v>1800</v>
          </cell>
          <cell r="E130">
            <v>0</v>
          </cell>
          <cell r="F130">
            <v>1800</v>
          </cell>
          <cell r="G130" t="str">
            <v>1A</v>
          </cell>
        </row>
        <row r="131">
          <cell r="A131">
            <v>166200</v>
          </cell>
          <cell r="B131">
            <v>168650</v>
          </cell>
          <cell r="C131">
            <v>2450</v>
          </cell>
          <cell r="D131">
            <v>290</v>
          </cell>
          <cell r="E131">
            <v>50.7</v>
          </cell>
          <cell r="F131">
            <v>2109.3000000000002</v>
          </cell>
          <cell r="G131" t="str">
            <v>1A</v>
          </cell>
        </row>
        <row r="132">
          <cell r="A132">
            <v>168650</v>
          </cell>
          <cell r="B132">
            <v>168950</v>
          </cell>
          <cell r="C132">
            <v>300</v>
          </cell>
          <cell r="E132">
            <v>2.6</v>
          </cell>
          <cell r="F132">
            <v>297.39999999999998</v>
          </cell>
          <cell r="G132" t="str">
            <v>1B</v>
          </cell>
        </row>
        <row r="133">
          <cell r="A133">
            <v>168950</v>
          </cell>
          <cell r="B133">
            <v>170550</v>
          </cell>
          <cell r="C133">
            <v>1600</v>
          </cell>
          <cell r="E133">
            <v>0</v>
          </cell>
          <cell r="F133">
            <v>1600</v>
          </cell>
          <cell r="G133" t="str">
            <v>1A</v>
          </cell>
        </row>
        <row r="134">
          <cell r="A134">
            <v>170550</v>
          </cell>
          <cell r="B134">
            <v>170700</v>
          </cell>
          <cell r="C134">
            <v>150</v>
          </cell>
          <cell r="E134">
            <v>0</v>
          </cell>
          <cell r="F134">
            <v>150</v>
          </cell>
          <cell r="G134" t="str">
            <v>1B</v>
          </cell>
        </row>
        <row r="135">
          <cell r="A135">
            <v>170700</v>
          </cell>
          <cell r="B135">
            <v>171250</v>
          </cell>
          <cell r="C135">
            <v>550</v>
          </cell>
          <cell r="E135">
            <v>0</v>
          </cell>
          <cell r="F135">
            <v>550</v>
          </cell>
          <cell r="G135" t="str">
            <v>1A</v>
          </cell>
        </row>
        <row r="136">
          <cell r="A136">
            <v>171250</v>
          </cell>
          <cell r="B136">
            <v>171650</v>
          </cell>
          <cell r="C136">
            <v>400</v>
          </cell>
          <cell r="E136">
            <v>0</v>
          </cell>
          <cell r="F136">
            <v>400</v>
          </cell>
          <cell r="G136">
            <v>1</v>
          </cell>
        </row>
        <row r="137">
          <cell r="A137">
            <v>171650</v>
          </cell>
          <cell r="B137">
            <v>171850</v>
          </cell>
          <cell r="C137">
            <v>200</v>
          </cell>
          <cell r="E137">
            <v>0</v>
          </cell>
          <cell r="F137">
            <v>200</v>
          </cell>
          <cell r="G137" t="str">
            <v>1B</v>
          </cell>
        </row>
        <row r="138">
          <cell r="A138">
            <v>171850</v>
          </cell>
          <cell r="B138">
            <v>172200</v>
          </cell>
          <cell r="C138">
            <v>350</v>
          </cell>
          <cell r="E138">
            <v>0</v>
          </cell>
          <cell r="F138">
            <v>350</v>
          </cell>
          <cell r="G138" t="str">
            <v>1A</v>
          </cell>
        </row>
        <row r="139">
          <cell r="A139">
            <v>172200</v>
          </cell>
          <cell r="B139">
            <v>172300</v>
          </cell>
          <cell r="C139">
            <v>100</v>
          </cell>
          <cell r="E139">
            <v>0</v>
          </cell>
          <cell r="F139">
            <v>100</v>
          </cell>
          <cell r="G139" t="str">
            <v>4a</v>
          </cell>
        </row>
        <row r="140">
          <cell r="A140">
            <v>172300</v>
          </cell>
          <cell r="B140">
            <v>172500</v>
          </cell>
          <cell r="C140">
            <v>200</v>
          </cell>
          <cell r="D140">
            <v>15</v>
          </cell>
          <cell r="E140">
            <v>0</v>
          </cell>
          <cell r="F140">
            <v>185</v>
          </cell>
          <cell r="G140">
            <v>4</v>
          </cell>
        </row>
        <row r="141">
          <cell r="A141">
            <v>172500</v>
          </cell>
          <cell r="B141">
            <v>172750</v>
          </cell>
          <cell r="C141">
            <v>250</v>
          </cell>
          <cell r="D141">
            <v>250</v>
          </cell>
          <cell r="F141">
            <v>0</v>
          </cell>
          <cell r="G141" t="str">
            <v>4b</v>
          </cell>
        </row>
        <row r="142">
          <cell r="A142">
            <v>172750</v>
          </cell>
          <cell r="B142">
            <v>173000</v>
          </cell>
          <cell r="C142">
            <v>250</v>
          </cell>
          <cell r="D142">
            <v>25</v>
          </cell>
          <cell r="E142">
            <v>0</v>
          </cell>
          <cell r="F142">
            <v>225</v>
          </cell>
          <cell r="G142" t="str">
            <v>4a</v>
          </cell>
        </row>
        <row r="143">
          <cell r="A143">
            <v>173000</v>
          </cell>
          <cell r="B143">
            <v>173300</v>
          </cell>
          <cell r="C143">
            <v>300</v>
          </cell>
          <cell r="E143">
            <v>0</v>
          </cell>
          <cell r="F143">
            <v>300</v>
          </cell>
          <cell r="G143">
            <v>4</v>
          </cell>
        </row>
        <row r="144">
          <cell r="A144">
            <v>173300</v>
          </cell>
          <cell r="B144">
            <v>178250</v>
          </cell>
          <cell r="C144">
            <v>4950</v>
          </cell>
          <cell r="E144">
            <v>36.799999999999997</v>
          </cell>
          <cell r="F144">
            <v>4913.2</v>
          </cell>
          <cell r="G144" t="str">
            <v>1A</v>
          </cell>
        </row>
        <row r="145">
          <cell r="A145">
            <v>178250</v>
          </cell>
          <cell r="B145">
            <v>178400</v>
          </cell>
          <cell r="C145">
            <v>150</v>
          </cell>
          <cell r="E145">
            <v>0</v>
          </cell>
          <cell r="F145">
            <v>150</v>
          </cell>
          <cell r="G145" t="str">
            <v>1B</v>
          </cell>
        </row>
        <row r="146">
          <cell r="A146">
            <v>178400</v>
          </cell>
          <cell r="B146">
            <v>178850</v>
          </cell>
          <cell r="C146">
            <v>450</v>
          </cell>
          <cell r="E146">
            <v>0</v>
          </cell>
          <cell r="F146">
            <v>450</v>
          </cell>
          <cell r="G146" t="str">
            <v>1A</v>
          </cell>
        </row>
        <row r="147">
          <cell r="A147">
            <v>178850</v>
          </cell>
          <cell r="B147">
            <v>179000</v>
          </cell>
          <cell r="C147">
            <v>150</v>
          </cell>
          <cell r="E147">
            <v>0</v>
          </cell>
          <cell r="F147">
            <v>150</v>
          </cell>
          <cell r="G147" t="str">
            <v>1B</v>
          </cell>
        </row>
        <row r="148">
          <cell r="A148">
            <v>179000</v>
          </cell>
          <cell r="B148">
            <v>189200</v>
          </cell>
          <cell r="C148">
            <v>10200</v>
          </cell>
          <cell r="E148">
            <v>38.299999999999997</v>
          </cell>
          <cell r="F148">
            <v>10161.700000000001</v>
          </cell>
          <cell r="G148" t="str">
            <v>1A</v>
          </cell>
        </row>
        <row r="149">
          <cell r="A149">
            <v>189200</v>
          </cell>
          <cell r="B149">
            <v>189400</v>
          </cell>
          <cell r="C149">
            <v>200</v>
          </cell>
          <cell r="E149">
            <v>0</v>
          </cell>
          <cell r="F149">
            <v>200</v>
          </cell>
          <cell r="G149" t="str">
            <v>1B</v>
          </cell>
        </row>
        <row r="150">
          <cell r="A150">
            <v>189400</v>
          </cell>
          <cell r="B150">
            <v>190000</v>
          </cell>
          <cell r="C150">
            <v>600</v>
          </cell>
          <cell r="E150">
            <v>2.4</v>
          </cell>
          <cell r="F150">
            <v>597.6</v>
          </cell>
          <cell r="G150" t="str">
            <v>1A</v>
          </cell>
        </row>
        <row r="151">
          <cell r="A151">
            <v>190000</v>
          </cell>
          <cell r="B151">
            <v>190100</v>
          </cell>
          <cell r="C151">
            <v>100</v>
          </cell>
          <cell r="E151">
            <v>0</v>
          </cell>
          <cell r="F151">
            <v>100</v>
          </cell>
          <cell r="G151" t="str">
            <v>1B</v>
          </cell>
        </row>
        <row r="152">
          <cell r="A152">
            <v>190100</v>
          </cell>
          <cell r="B152">
            <v>193250</v>
          </cell>
          <cell r="C152">
            <v>3150</v>
          </cell>
          <cell r="E152">
            <v>1.9</v>
          </cell>
          <cell r="F152">
            <v>3148.1</v>
          </cell>
          <cell r="G152" t="str">
            <v>1A</v>
          </cell>
        </row>
        <row r="153">
          <cell r="A153">
            <v>193250</v>
          </cell>
          <cell r="B153">
            <v>193350</v>
          </cell>
          <cell r="C153">
            <v>100</v>
          </cell>
          <cell r="E153">
            <v>0</v>
          </cell>
          <cell r="F153">
            <v>100</v>
          </cell>
          <cell r="G153" t="str">
            <v>1B</v>
          </cell>
        </row>
        <row r="154">
          <cell r="A154">
            <v>193350</v>
          </cell>
          <cell r="B154">
            <v>197350</v>
          </cell>
          <cell r="C154">
            <v>4000</v>
          </cell>
          <cell r="E154">
            <v>6.2</v>
          </cell>
          <cell r="F154">
            <v>3993.8</v>
          </cell>
          <cell r="G154" t="str">
            <v>1A</v>
          </cell>
        </row>
        <row r="155">
          <cell r="A155">
            <v>197350</v>
          </cell>
          <cell r="B155">
            <v>197800</v>
          </cell>
          <cell r="C155">
            <v>450</v>
          </cell>
          <cell r="E155">
            <v>193.1</v>
          </cell>
          <cell r="F155">
            <v>256.89999999999998</v>
          </cell>
          <cell r="G155" t="str">
            <v>1B</v>
          </cell>
        </row>
        <row r="156">
          <cell r="A156">
            <v>197800</v>
          </cell>
          <cell r="B156">
            <v>198250</v>
          </cell>
          <cell r="C156">
            <v>450</v>
          </cell>
          <cell r="E156">
            <v>0</v>
          </cell>
          <cell r="F156">
            <v>450</v>
          </cell>
          <cell r="G156" t="str">
            <v>1A</v>
          </cell>
        </row>
        <row r="157">
          <cell r="A157">
            <v>198250</v>
          </cell>
          <cell r="B157">
            <v>198900</v>
          </cell>
          <cell r="C157">
            <v>650</v>
          </cell>
          <cell r="E157">
            <v>2.9</v>
          </cell>
          <cell r="F157">
            <v>647.1</v>
          </cell>
          <cell r="G157">
            <v>1</v>
          </cell>
        </row>
        <row r="158">
          <cell r="A158">
            <v>198900</v>
          </cell>
          <cell r="B158">
            <v>199300</v>
          </cell>
          <cell r="C158">
            <v>400</v>
          </cell>
          <cell r="E158">
            <v>0</v>
          </cell>
          <cell r="F158">
            <v>400</v>
          </cell>
          <cell r="G158" t="str">
            <v>1A</v>
          </cell>
        </row>
        <row r="159">
          <cell r="A159">
            <v>199300</v>
          </cell>
          <cell r="B159">
            <v>199400</v>
          </cell>
          <cell r="C159">
            <v>100</v>
          </cell>
          <cell r="E159">
            <v>0</v>
          </cell>
          <cell r="F159">
            <v>100</v>
          </cell>
          <cell r="G159" t="str">
            <v>1B</v>
          </cell>
        </row>
        <row r="160">
          <cell r="A160">
            <v>199400</v>
          </cell>
          <cell r="B160">
            <v>200100</v>
          </cell>
          <cell r="C160">
            <v>700</v>
          </cell>
          <cell r="E160">
            <v>0</v>
          </cell>
          <cell r="F160">
            <v>700</v>
          </cell>
          <cell r="G160" t="str">
            <v>1A</v>
          </cell>
        </row>
        <row r="161">
          <cell r="A161">
            <v>200100</v>
          </cell>
          <cell r="B161">
            <v>200300</v>
          </cell>
          <cell r="C161">
            <v>200</v>
          </cell>
          <cell r="E161">
            <v>0</v>
          </cell>
          <cell r="F161">
            <v>200</v>
          </cell>
          <cell r="G161">
            <v>1</v>
          </cell>
        </row>
        <row r="162">
          <cell r="A162">
            <v>200300</v>
          </cell>
          <cell r="B162">
            <v>202550</v>
          </cell>
          <cell r="C162">
            <v>2250</v>
          </cell>
          <cell r="D162">
            <v>290</v>
          </cell>
          <cell r="E162">
            <v>6.8</v>
          </cell>
          <cell r="F162">
            <v>1953.2</v>
          </cell>
          <cell r="G162" t="str">
            <v>1A</v>
          </cell>
        </row>
        <row r="163">
          <cell r="A163">
            <v>202550</v>
          </cell>
          <cell r="B163">
            <v>203150</v>
          </cell>
          <cell r="C163">
            <v>600</v>
          </cell>
          <cell r="E163">
            <v>0</v>
          </cell>
          <cell r="F163">
            <v>600</v>
          </cell>
          <cell r="G163" t="str">
            <v>2A</v>
          </cell>
        </row>
        <row r="164">
          <cell r="A164">
            <v>203150</v>
          </cell>
          <cell r="B164">
            <v>203300</v>
          </cell>
          <cell r="C164">
            <v>150</v>
          </cell>
          <cell r="D164">
            <v>85</v>
          </cell>
          <cell r="E164">
            <v>0</v>
          </cell>
          <cell r="F164">
            <v>65</v>
          </cell>
          <cell r="G164" t="str">
            <v>2b</v>
          </cell>
        </row>
        <row r="165">
          <cell r="A165">
            <v>203300</v>
          </cell>
          <cell r="B165">
            <v>203400</v>
          </cell>
          <cell r="C165">
            <v>100</v>
          </cell>
          <cell r="D165">
            <v>100</v>
          </cell>
          <cell r="E165">
            <v>0</v>
          </cell>
          <cell r="F165">
            <v>0</v>
          </cell>
          <cell r="G165" t="str">
            <v>2A</v>
          </cell>
        </row>
        <row r="166">
          <cell r="A166">
            <v>203400</v>
          </cell>
          <cell r="B166">
            <v>203900</v>
          </cell>
          <cell r="C166">
            <v>500</v>
          </cell>
          <cell r="D166">
            <v>105</v>
          </cell>
          <cell r="E166">
            <v>0</v>
          </cell>
          <cell r="F166">
            <v>395</v>
          </cell>
          <cell r="G166">
            <v>2</v>
          </cell>
        </row>
        <row r="167">
          <cell r="A167">
            <v>203900</v>
          </cell>
          <cell r="B167">
            <v>205150</v>
          </cell>
          <cell r="C167">
            <v>1250</v>
          </cell>
          <cell r="D167">
            <v>290</v>
          </cell>
          <cell r="E167">
            <v>6.2</v>
          </cell>
          <cell r="F167">
            <v>953.8</v>
          </cell>
          <cell r="G167" t="str">
            <v>2A</v>
          </cell>
        </row>
        <row r="168">
          <cell r="A168">
            <v>205150</v>
          </cell>
          <cell r="B168">
            <v>207000</v>
          </cell>
          <cell r="C168">
            <v>1850</v>
          </cell>
          <cell r="E168">
            <v>0</v>
          </cell>
          <cell r="F168">
            <v>1850</v>
          </cell>
          <cell r="G168" t="str">
            <v>1A</v>
          </cell>
        </row>
        <row r="169">
          <cell r="A169">
            <v>207000</v>
          </cell>
          <cell r="B169">
            <v>207400</v>
          </cell>
          <cell r="C169">
            <v>400</v>
          </cell>
          <cell r="E169">
            <v>73.8</v>
          </cell>
          <cell r="F169">
            <v>326.2</v>
          </cell>
          <cell r="G169" t="str">
            <v>1B</v>
          </cell>
        </row>
        <row r="170">
          <cell r="A170">
            <v>207400</v>
          </cell>
          <cell r="B170">
            <v>213300</v>
          </cell>
          <cell r="C170">
            <v>5900</v>
          </cell>
          <cell r="D170">
            <v>290</v>
          </cell>
          <cell r="E170">
            <v>6.1</v>
          </cell>
          <cell r="F170">
            <v>5603.9</v>
          </cell>
          <cell r="G170" t="str">
            <v>1A</v>
          </cell>
        </row>
        <row r="172">
          <cell r="A172" t="str">
            <v>DBM Overlay</v>
          </cell>
        </row>
        <row r="174">
          <cell r="B174" t="str">
            <v>Total</v>
          </cell>
          <cell r="C174">
            <v>213300</v>
          </cell>
          <cell r="D174">
            <v>7340</v>
          </cell>
          <cell r="E174">
            <v>2796.6999999999994</v>
          </cell>
          <cell r="F174">
            <v>203163.29999999996</v>
          </cell>
        </row>
        <row r="176">
          <cell r="G176" t="str">
            <v>Length of Project Road</v>
          </cell>
        </row>
        <row r="178">
          <cell r="G178">
            <v>485</v>
          </cell>
        </row>
        <row r="179">
          <cell r="G179">
            <v>2353.5500000000002</v>
          </cell>
        </row>
        <row r="180">
          <cell r="G180">
            <v>400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N82"/>
  <sheetViews>
    <sheetView topLeftCell="A68" zoomScale="59" zoomScaleNormal="70" workbookViewId="0">
      <selection activeCell="J67" sqref="J67"/>
    </sheetView>
  </sheetViews>
  <sheetFormatPr defaultColWidth="9.109375" defaultRowHeight="21.25" x14ac:dyDescent="0.7"/>
  <cols>
    <col min="1" max="1" width="9.109375" style="1"/>
    <col min="2" max="2" width="13" style="1" bestFit="1" customWidth="1"/>
    <col min="3" max="3" width="12.109375" style="4" customWidth="1"/>
    <col min="4" max="4" width="98.5546875" style="1" customWidth="1"/>
    <col min="5" max="5" width="25.109375" style="1" customWidth="1"/>
    <col min="6" max="6" width="9.109375" style="1"/>
    <col min="7" max="7" width="9.109375" style="5"/>
    <col min="8" max="8" width="11.33203125" style="1" customWidth="1"/>
    <col min="9" max="9" width="10.5546875" style="1" customWidth="1"/>
    <col min="10" max="10" width="9.109375" style="1"/>
    <col min="11" max="11" width="19.77734375" style="1" customWidth="1"/>
    <col min="12" max="12" width="16.88671875" style="1" bestFit="1" customWidth="1"/>
    <col min="13" max="13" width="9.109375" style="1"/>
    <col min="14" max="14" width="35.5546875" style="1" customWidth="1"/>
    <col min="15" max="16384" width="9.109375" style="1"/>
  </cols>
  <sheetData>
    <row r="3" spans="2:12" ht="22.2" customHeight="1" x14ac:dyDescent="0.8">
      <c r="C3" s="180" t="s">
        <v>0</v>
      </c>
      <c r="D3" s="180"/>
      <c r="E3" s="180"/>
      <c r="F3" s="180"/>
      <c r="G3" s="180"/>
      <c r="H3" s="180"/>
      <c r="I3" s="180"/>
      <c r="J3" s="180"/>
      <c r="K3" s="180"/>
      <c r="L3" s="180"/>
    </row>
    <row r="4" spans="2:12" s="2" customFormat="1" ht="22.2" customHeight="1" x14ac:dyDescent="0.3">
      <c r="C4" s="3" t="s">
        <v>1</v>
      </c>
      <c r="D4" s="3" t="s">
        <v>2</v>
      </c>
      <c r="E4" s="3" t="s">
        <v>3</v>
      </c>
      <c r="F4" s="3" t="s">
        <v>4</v>
      </c>
      <c r="G4" s="3" t="s">
        <v>5</v>
      </c>
      <c r="H4" s="3" t="s">
        <v>6</v>
      </c>
      <c r="I4" s="3" t="s">
        <v>7</v>
      </c>
      <c r="J4" s="3" t="s">
        <v>8</v>
      </c>
      <c r="K4" s="3" t="s">
        <v>9</v>
      </c>
      <c r="L4" s="3" t="s">
        <v>10</v>
      </c>
    </row>
    <row r="5" spans="2:12" s="11" customFormat="1" ht="148.85" customHeight="1" x14ac:dyDescent="0.7">
      <c r="B5" s="7"/>
      <c r="C5" s="8">
        <v>1</v>
      </c>
      <c r="D5" s="9" t="s">
        <v>11</v>
      </c>
      <c r="E5" s="10" t="s">
        <v>12</v>
      </c>
      <c r="F5" s="8" t="s">
        <v>13</v>
      </c>
      <c r="G5" s="8">
        <v>1</v>
      </c>
      <c r="H5" s="8">
        <v>150</v>
      </c>
      <c r="I5" s="8">
        <v>3</v>
      </c>
      <c r="J5" s="8"/>
      <c r="K5" s="8">
        <f>I5*H5</f>
        <v>450</v>
      </c>
      <c r="L5" s="8"/>
    </row>
    <row r="6" spans="2:12" s="7" customFormat="1" ht="71.400000000000006" customHeight="1" x14ac:dyDescent="0.3">
      <c r="C6" s="8">
        <f>C5+1</f>
        <v>2</v>
      </c>
      <c r="D6" s="9" t="s">
        <v>14</v>
      </c>
      <c r="E6" s="8" t="s">
        <v>15</v>
      </c>
      <c r="F6" s="8" t="s">
        <v>16</v>
      </c>
      <c r="G6" s="8">
        <v>1</v>
      </c>
      <c r="H6" s="8">
        <v>150</v>
      </c>
      <c r="I6" s="8">
        <f>(1.5+0.2+0.2+0.2+0.2)</f>
        <v>2.3000000000000003</v>
      </c>
      <c r="J6" s="8">
        <v>2.5</v>
      </c>
      <c r="K6" s="8">
        <f>PRODUCT(G6:J6)</f>
        <v>862.50000000000011</v>
      </c>
      <c r="L6" s="14"/>
    </row>
    <row r="7" spans="2:12" s="7" customFormat="1" ht="71.400000000000006" customHeight="1" x14ac:dyDescent="0.3">
      <c r="C7" s="8">
        <f t="shared" ref="C7:C11" si="0">C6+1</f>
        <v>3</v>
      </c>
      <c r="D7" s="9" t="s">
        <v>17</v>
      </c>
      <c r="E7" s="8" t="s">
        <v>18</v>
      </c>
      <c r="F7" s="8" t="s">
        <v>16</v>
      </c>
      <c r="G7" s="8">
        <v>1</v>
      </c>
      <c r="H7" s="8">
        <f>H6</f>
        <v>150</v>
      </c>
      <c r="I7" s="8">
        <f>I6-0.2</f>
        <v>2.1</v>
      </c>
      <c r="J7" s="8">
        <v>0.1</v>
      </c>
      <c r="K7" s="8">
        <f>PRODUCT(G7:J7)</f>
        <v>31.5</v>
      </c>
      <c r="L7" s="14"/>
    </row>
    <row r="8" spans="2:12" s="7" customFormat="1" ht="71.400000000000006" customHeight="1" x14ac:dyDescent="0.3">
      <c r="C8" s="8">
        <f t="shared" si="0"/>
        <v>4</v>
      </c>
      <c r="D8" s="9" t="s">
        <v>19</v>
      </c>
      <c r="E8" s="8" t="s">
        <v>20</v>
      </c>
      <c r="F8" s="8" t="s">
        <v>16</v>
      </c>
      <c r="G8" s="8">
        <v>1</v>
      </c>
      <c r="H8" s="8">
        <v>150</v>
      </c>
      <c r="I8" s="8">
        <f>I7-0.2</f>
        <v>1.9000000000000001</v>
      </c>
      <c r="J8" s="8">
        <v>0.2</v>
      </c>
      <c r="K8" s="8">
        <f>PRODUCT(G8:J8)</f>
        <v>57</v>
      </c>
      <c r="L8" s="14"/>
    </row>
    <row r="9" spans="2:12" s="7" customFormat="1" ht="71.400000000000006" customHeight="1" x14ac:dyDescent="0.3">
      <c r="C9" s="8">
        <f t="shared" si="0"/>
        <v>5</v>
      </c>
      <c r="D9" s="9" t="s">
        <v>21</v>
      </c>
      <c r="E9" s="8" t="s">
        <v>22</v>
      </c>
      <c r="F9" s="8" t="s">
        <v>16</v>
      </c>
      <c r="G9" s="8">
        <v>2</v>
      </c>
      <c r="H9" s="8">
        <v>150</v>
      </c>
      <c r="I9" s="8">
        <v>1.5</v>
      </c>
      <c r="J9" s="8">
        <v>0.2</v>
      </c>
      <c r="K9" s="8">
        <f>PRODUCT(G9:J9)</f>
        <v>90</v>
      </c>
      <c r="L9" s="14"/>
    </row>
    <row r="10" spans="2:12" s="7" customFormat="1" ht="71.400000000000006" customHeight="1" x14ac:dyDescent="0.3">
      <c r="C10" s="8">
        <f t="shared" si="0"/>
        <v>6</v>
      </c>
      <c r="D10" s="13" t="s">
        <v>23</v>
      </c>
      <c r="E10" s="8" t="s">
        <v>24</v>
      </c>
      <c r="F10" s="8" t="s">
        <v>16</v>
      </c>
      <c r="G10" s="8">
        <v>1</v>
      </c>
      <c r="H10" s="8">
        <v>150</v>
      </c>
      <c r="I10" s="8">
        <f>I8</f>
        <v>1.9000000000000001</v>
      </c>
      <c r="J10" s="8">
        <v>0.2</v>
      </c>
      <c r="K10" s="8">
        <f>PRODUCT(G10:J10)</f>
        <v>57</v>
      </c>
      <c r="L10" s="14"/>
    </row>
    <row r="11" spans="2:12" s="7" customFormat="1" ht="71.400000000000006" customHeight="1" x14ac:dyDescent="0.3">
      <c r="C11" s="8">
        <f t="shared" si="0"/>
        <v>7</v>
      </c>
      <c r="D11" s="13" t="s">
        <v>25</v>
      </c>
      <c r="E11" s="8" t="s">
        <v>26</v>
      </c>
      <c r="F11" s="8" t="s">
        <v>27</v>
      </c>
      <c r="G11" s="8"/>
      <c r="H11" s="14"/>
      <c r="I11" s="14"/>
      <c r="J11" s="14"/>
      <c r="K11" s="16">
        <v>10.085602160000001</v>
      </c>
      <c r="L11" s="14"/>
    </row>
    <row r="12" spans="2:12" ht="139.19999999999999" customHeight="1" x14ac:dyDescent="0.7"/>
    <row r="14" spans="2:12" s="4" customFormat="1" ht="20.45" customHeight="1" x14ac:dyDescent="0.3">
      <c r="C14" s="179" t="s">
        <v>28</v>
      </c>
      <c r="D14" s="179"/>
      <c r="E14" s="179"/>
      <c r="F14" s="179"/>
      <c r="G14" s="179"/>
      <c r="H14" s="179"/>
      <c r="I14" s="179"/>
      <c r="J14" s="179"/>
      <c r="K14" s="179"/>
      <c r="L14" s="179"/>
    </row>
    <row r="15" spans="2:12" s="4" customFormat="1" ht="20.45" customHeight="1" x14ac:dyDescent="0.3">
      <c r="C15" s="6" t="s">
        <v>1</v>
      </c>
      <c r="D15" s="6" t="s">
        <v>2</v>
      </c>
      <c r="E15" s="6" t="s">
        <v>29</v>
      </c>
      <c r="F15" s="6" t="s">
        <v>4</v>
      </c>
      <c r="G15" s="6" t="s">
        <v>5</v>
      </c>
      <c r="H15" s="6" t="s">
        <v>6</v>
      </c>
      <c r="I15" s="6" t="s">
        <v>7</v>
      </c>
      <c r="J15" s="6" t="s">
        <v>8</v>
      </c>
      <c r="K15" s="6" t="s">
        <v>9</v>
      </c>
      <c r="L15" s="6" t="s">
        <v>10</v>
      </c>
    </row>
    <row r="16" spans="2:12" s="11" customFormat="1" ht="184.2" customHeight="1" x14ac:dyDescent="0.7">
      <c r="B16" s="7"/>
      <c r="C16" s="8">
        <v>1</v>
      </c>
      <c r="D16" s="9" t="s">
        <v>11</v>
      </c>
      <c r="E16" s="10" t="s">
        <v>12</v>
      </c>
      <c r="F16" s="8" t="s">
        <v>13</v>
      </c>
      <c r="G16" s="8">
        <v>1</v>
      </c>
      <c r="H16" s="8">
        <v>150</v>
      </c>
      <c r="I16" s="8">
        <v>3</v>
      </c>
      <c r="J16" s="8"/>
      <c r="K16" s="8">
        <f>I16*H16</f>
        <v>450</v>
      </c>
      <c r="L16" s="8"/>
    </row>
    <row r="17" spans="2:14" s="11" customFormat="1" ht="78.599999999999994" customHeight="1" x14ac:dyDescent="0.7">
      <c r="B17" s="7"/>
      <c r="C17" s="8">
        <f>C16+1</f>
        <v>2</v>
      </c>
      <c r="D17" s="9" t="s">
        <v>14</v>
      </c>
      <c r="E17" s="8" t="s">
        <v>100</v>
      </c>
      <c r="F17" s="8" t="s">
        <v>16</v>
      </c>
      <c r="G17" s="8">
        <v>1</v>
      </c>
      <c r="H17" s="8">
        <v>150</v>
      </c>
      <c r="I17" s="8">
        <f>(1.5+0.2+0.2+0.2+0.2)</f>
        <v>2.3000000000000003</v>
      </c>
      <c r="J17" s="8">
        <v>2.5</v>
      </c>
      <c r="K17" s="8">
        <f>PRODUCT(G17:J17)</f>
        <v>862.50000000000011</v>
      </c>
      <c r="L17" s="12"/>
    </row>
    <row r="18" spans="2:14" s="11" customFormat="1" ht="78.599999999999994" customHeight="1" x14ac:dyDescent="0.7">
      <c r="B18" s="7"/>
      <c r="C18" s="8">
        <f t="shared" ref="C18:C23" si="1">C17+1</f>
        <v>3</v>
      </c>
      <c r="D18" s="9" t="s">
        <v>17</v>
      </c>
      <c r="E18" s="8" t="s">
        <v>18</v>
      </c>
      <c r="F18" s="8" t="s">
        <v>16</v>
      </c>
      <c r="G18" s="8">
        <v>1</v>
      </c>
      <c r="H18" s="8">
        <f>H17</f>
        <v>150</v>
      </c>
      <c r="I18" s="8">
        <f>I17-0.2</f>
        <v>2.1</v>
      </c>
      <c r="J18" s="8">
        <v>0.1</v>
      </c>
      <c r="K18" s="8">
        <f>PRODUCT(G18:J18)</f>
        <v>31.5</v>
      </c>
      <c r="L18" s="12"/>
    </row>
    <row r="19" spans="2:14" s="11" customFormat="1" ht="78.599999999999994" customHeight="1" x14ac:dyDescent="0.7">
      <c r="B19" s="7"/>
      <c r="C19" s="8">
        <f t="shared" si="1"/>
        <v>4</v>
      </c>
      <c r="D19" s="9" t="s">
        <v>30</v>
      </c>
      <c r="E19" s="8" t="s">
        <v>20</v>
      </c>
      <c r="F19" s="8" t="s">
        <v>16</v>
      </c>
      <c r="G19" s="8">
        <v>1</v>
      </c>
      <c r="H19" s="8">
        <v>150</v>
      </c>
      <c r="I19" s="8">
        <f>I18-0.2</f>
        <v>1.9000000000000001</v>
      </c>
      <c r="J19" s="8">
        <v>0.2</v>
      </c>
      <c r="K19" s="8">
        <f>PRODUCT(G19:J19)</f>
        <v>57</v>
      </c>
      <c r="L19" s="12"/>
    </row>
    <row r="20" spans="2:14" s="11" customFormat="1" ht="78.599999999999994" customHeight="1" x14ac:dyDescent="0.7">
      <c r="B20" s="7"/>
      <c r="C20" s="8">
        <f t="shared" si="1"/>
        <v>5</v>
      </c>
      <c r="D20" s="9" t="s">
        <v>31</v>
      </c>
      <c r="E20" s="8" t="s">
        <v>32</v>
      </c>
      <c r="F20" s="8" t="s">
        <v>16</v>
      </c>
      <c r="G20" s="8">
        <v>2</v>
      </c>
      <c r="H20" s="8">
        <v>150</v>
      </c>
      <c r="I20" s="8">
        <v>1.5</v>
      </c>
      <c r="J20" s="8">
        <v>0.2</v>
      </c>
      <c r="K20" s="8">
        <f>PRODUCT(G20:J20)</f>
        <v>90</v>
      </c>
      <c r="L20" s="12"/>
    </row>
    <row r="21" spans="2:14" s="11" customFormat="1" ht="78.599999999999994" customHeight="1" x14ac:dyDescent="0.7">
      <c r="B21" s="7"/>
      <c r="C21" s="8">
        <f t="shared" si="1"/>
        <v>6</v>
      </c>
      <c r="D21" s="13" t="s">
        <v>33</v>
      </c>
      <c r="E21" s="8" t="s">
        <v>24</v>
      </c>
      <c r="F21" s="8" t="s">
        <v>16</v>
      </c>
      <c r="G21" s="8">
        <v>1</v>
      </c>
      <c r="H21" s="8">
        <v>150</v>
      </c>
      <c r="I21" s="8">
        <f>I19</f>
        <v>1.9000000000000001</v>
      </c>
      <c r="J21" s="8">
        <v>0.2</v>
      </c>
      <c r="K21" s="8">
        <f>PRODUCT(G21:J21)</f>
        <v>57</v>
      </c>
      <c r="L21" s="14"/>
    </row>
    <row r="22" spans="2:14" s="11" customFormat="1" ht="78.599999999999994" customHeight="1" x14ac:dyDescent="0.7">
      <c r="B22" s="7"/>
      <c r="C22" s="8">
        <f t="shared" si="1"/>
        <v>7</v>
      </c>
      <c r="D22" s="13" t="s">
        <v>25</v>
      </c>
      <c r="E22" s="8" t="s">
        <v>26</v>
      </c>
      <c r="F22" s="8" t="s">
        <v>27</v>
      </c>
      <c r="G22" s="15"/>
      <c r="H22" s="12"/>
      <c r="I22" s="12"/>
      <c r="J22" s="12"/>
      <c r="K22" s="16">
        <f>K11</f>
        <v>10.085602160000001</v>
      </c>
      <c r="L22" s="12"/>
    </row>
    <row r="23" spans="2:14" s="11" customFormat="1" ht="148.5" x14ac:dyDescent="0.7">
      <c r="B23" s="7"/>
      <c r="C23" s="8">
        <f t="shared" si="1"/>
        <v>8</v>
      </c>
      <c r="D23" s="13" t="s">
        <v>34</v>
      </c>
      <c r="E23" s="8" t="s">
        <v>35</v>
      </c>
      <c r="F23" s="8" t="s">
        <v>36</v>
      </c>
      <c r="G23" s="8">
        <v>1</v>
      </c>
      <c r="H23" s="8">
        <f>(H20/5)*8</f>
        <v>240</v>
      </c>
      <c r="I23" s="12"/>
      <c r="J23" s="12"/>
      <c r="K23" s="17">
        <f>H23</f>
        <v>240</v>
      </c>
      <c r="L23" s="12"/>
    </row>
    <row r="24" spans="2:14" ht="78.599999999999994" customHeight="1" x14ac:dyDescent="0.7"/>
    <row r="26" spans="2:14" s="4" customFormat="1" ht="22.85" customHeight="1" x14ac:dyDescent="0.3">
      <c r="C26" s="179" t="s">
        <v>37</v>
      </c>
      <c r="D26" s="179"/>
      <c r="E26" s="179"/>
      <c r="F26" s="179"/>
      <c r="G26" s="179"/>
      <c r="H26" s="179"/>
      <c r="I26" s="179"/>
      <c r="J26" s="179"/>
      <c r="K26" s="179"/>
      <c r="L26" s="179"/>
    </row>
    <row r="27" spans="2:14" s="4" customFormat="1" ht="22.85" customHeight="1" x14ac:dyDescent="0.3">
      <c r="C27" s="6" t="s">
        <v>1</v>
      </c>
      <c r="D27" s="6" t="s">
        <v>2</v>
      </c>
      <c r="E27" s="6" t="s">
        <v>29</v>
      </c>
      <c r="F27" s="6" t="s">
        <v>4</v>
      </c>
      <c r="G27" s="6" t="s">
        <v>5</v>
      </c>
      <c r="H27" s="6" t="s">
        <v>6</v>
      </c>
      <c r="I27" s="6" t="s">
        <v>7</v>
      </c>
      <c r="J27" s="6" t="s">
        <v>8</v>
      </c>
      <c r="K27" s="6" t="s">
        <v>9</v>
      </c>
      <c r="L27" s="6" t="s">
        <v>10</v>
      </c>
    </row>
    <row r="28" spans="2:14" s="11" customFormat="1" ht="174.05" customHeight="1" x14ac:dyDescent="0.7">
      <c r="B28" s="7"/>
      <c r="C28" s="8">
        <v>1</v>
      </c>
      <c r="D28" s="9" t="s">
        <v>38</v>
      </c>
      <c r="E28" s="10" t="s">
        <v>39</v>
      </c>
      <c r="F28" s="8" t="s">
        <v>16</v>
      </c>
      <c r="G28" s="8">
        <v>2</v>
      </c>
      <c r="H28" s="8">
        <v>20</v>
      </c>
      <c r="I28" s="8">
        <f>8.75*0+9.05</f>
        <v>9.0500000000000007</v>
      </c>
      <c r="J28" s="8">
        <f>(0.265+0.15)*0+0.265+0.15+0.15</f>
        <v>0.56500000000000006</v>
      </c>
      <c r="K28" s="8">
        <f t="shared" ref="K28:K42" si="2">PRODUCT(G28:J28)</f>
        <v>204.53000000000003</v>
      </c>
      <c r="L28" s="10" t="s">
        <v>40</v>
      </c>
    </row>
    <row r="29" spans="2:14" s="11" customFormat="1" ht="174.05" customHeight="1" x14ac:dyDescent="0.7">
      <c r="B29" s="7"/>
      <c r="C29" s="8">
        <f>C28+1</f>
        <v>2</v>
      </c>
      <c r="D29" s="9" t="s">
        <v>38</v>
      </c>
      <c r="E29" s="8" t="s">
        <v>100</v>
      </c>
      <c r="F29" s="8" t="s">
        <v>16</v>
      </c>
      <c r="G29" s="8">
        <v>2</v>
      </c>
      <c r="H29" s="8">
        <v>20</v>
      </c>
      <c r="I29" s="8">
        <v>16</v>
      </c>
      <c r="J29" s="8">
        <v>2</v>
      </c>
      <c r="K29" s="8">
        <f t="shared" si="2"/>
        <v>1280</v>
      </c>
      <c r="L29" s="10" t="s">
        <v>40</v>
      </c>
    </row>
    <row r="30" spans="2:14" s="11" customFormat="1" ht="194.95" customHeight="1" x14ac:dyDescent="0.7">
      <c r="B30" s="7"/>
      <c r="C30" s="8">
        <f>C29+1</f>
        <v>3</v>
      </c>
      <c r="D30" s="9" t="s">
        <v>42</v>
      </c>
      <c r="E30" s="10" t="s">
        <v>41</v>
      </c>
      <c r="F30" s="8" t="s">
        <v>16</v>
      </c>
      <c r="G30" s="8">
        <v>2</v>
      </c>
      <c r="H30" s="8">
        <v>20</v>
      </c>
      <c r="I30" s="8">
        <v>8.75</v>
      </c>
      <c r="J30" s="8">
        <v>0.26500000000000001</v>
      </c>
      <c r="K30" s="8">
        <f t="shared" si="2"/>
        <v>92.75</v>
      </c>
      <c r="L30" s="10" t="s">
        <v>40</v>
      </c>
    </row>
    <row r="31" spans="2:14" s="11" customFormat="1" ht="221.5" customHeight="1" x14ac:dyDescent="0.7">
      <c r="B31" s="7"/>
      <c r="C31" s="8">
        <f t="shared" ref="C31:C40" si="3">C30+1</f>
        <v>4</v>
      </c>
      <c r="D31" s="9" t="s">
        <v>44</v>
      </c>
      <c r="E31" s="10" t="s">
        <v>43</v>
      </c>
      <c r="F31" s="8" t="s">
        <v>16</v>
      </c>
      <c r="G31" s="8">
        <v>2</v>
      </c>
      <c r="H31" s="8">
        <v>20</v>
      </c>
      <c r="I31" s="8">
        <f>8.75+0.3</f>
        <v>9.0500000000000007</v>
      </c>
      <c r="J31" s="8">
        <v>0.15</v>
      </c>
      <c r="K31" s="8">
        <f t="shared" si="2"/>
        <v>54.3</v>
      </c>
      <c r="L31" s="10" t="s">
        <v>40</v>
      </c>
    </row>
    <row r="32" spans="2:14" s="11" customFormat="1" ht="188.4" customHeight="1" x14ac:dyDescent="0.7">
      <c r="B32" s="7"/>
      <c r="C32" s="8">
        <f t="shared" si="3"/>
        <v>5</v>
      </c>
      <c r="D32" s="9" t="s">
        <v>45</v>
      </c>
      <c r="E32" s="10" t="s">
        <v>46</v>
      </c>
      <c r="F32" s="8" t="s">
        <v>16</v>
      </c>
      <c r="G32" s="8">
        <v>2</v>
      </c>
      <c r="H32" s="8">
        <v>20</v>
      </c>
      <c r="I32" s="8">
        <f>8.75+0.3+0.3+5.5</f>
        <v>14.850000000000001</v>
      </c>
      <c r="J32" s="8">
        <v>0.15</v>
      </c>
      <c r="K32" s="8">
        <f t="shared" si="2"/>
        <v>89.1</v>
      </c>
      <c r="L32" s="10" t="s">
        <v>40</v>
      </c>
      <c r="N32" s="7"/>
    </row>
    <row r="33" spans="2:14" s="11" customFormat="1" ht="136.15" customHeight="1" x14ac:dyDescent="0.7">
      <c r="B33" s="7"/>
      <c r="C33" s="8">
        <f t="shared" si="3"/>
        <v>6</v>
      </c>
      <c r="D33" s="9" t="s">
        <v>47</v>
      </c>
      <c r="E33" s="10" t="s">
        <v>48</v>
      </c>
      <c r="F33" s="8" t="s">
        <v>16</v>
      </c>
      <c r="G33" s="8">
        <v>2</v>
      </c>
      <c r="H33" s="8">
        <v>20</v>
      </c>
      <c r="I33" s="8">
        <f>I32</f>
        <v>14.850000000000001</v>
      </c>
      <c r="J33" s="8">
        <v>0.5</v>
      </c>
      <c r="K33" s="8">
        <f t="shared" si="2"/>
        <v>297</v>
      </c>
      <c r="L33" s="10" t="s">
        <v>40</v>
      </c>
      <c r="N33" s="7" t="s">
        <v>49</v>
      </c>
    </row>
    <row r="34" spans="2:14" s="11" customFormat="1" ht="136.15" customHeight="1" x14ac:dyDescent="0.7">
      <c r="B34" s="7"/>
      <c r="C34" s="8">
        <f t="shared" si="3"/>
        <v>7</v>
      </c>
      <c r="D34" s="9" t="s">
        <v>51</v>
      </c>
      <c r="E34" s="10" t="s">
        <v>50</v>
      </c>
      <c r="F34" s="8" t="s">
        <v>52</v>
      </c>
      <c r="G34" s="8">
        <f>2</f>
        <v>2</v>
      </c>
      <c r="H34" s="8">
        <f>H33</f>
        <v>20</v>
      </c>
      <c r="I34" s="8"/>
      <c r="J34" s="8"/>
      <c r="K34" s="8">
        <f t="shared" si="2"/>
        <v>40</v>
      </c>
      <c r="L34" s="10"/>
      <c r="N34" s="7" t="s">
        <v>53</v>
      </c>
    </row>
    <row r="35" spans="2:14" s="11" customFormat="1" ht="136.15" customHeight="1" x14ac:dyDescent="0.7">
      <c r="B35" s="7"/>
      <c r="C35" s="8">
        <f t="shared" si="3"/>
        <v>8</v>
      </c>
      <c r="D35" s="9" t="s">
        <v>54</v>
      </c>
      <c r="E35" s="10" t="s">
        <v>55</v>
      </c>
      <c r="F35" s="8" t="s">
        <v>56</v>
      </c>
      <c r="G35" s="8">
        <f>2</f>
        <v>2</v>
      </c>
      <c r="H35" s="8">
        <v>20</v>
      </c>
      <c r="I35" s="8">
        <f>0.25+0.165</f>
        <v>0.41500000000000004</v>
      </c>
      <c r="J35" s="8"/>
      <c r="K35" s="8">
        <f t="shared" si="2"/>
        <v>16.600000000000001</v>
      </c>
      <c r="L35" s="10"/>
      <c r="N35" s="7" t="s">
        <v>57</v>
      </c>
    </row>
    <row r="36" spans="2:14" s="11" customFormat="1" ht="136.15" customHeight="1" x14ac:dyDescent="0.7">
      <c r="B36" s="7"/>
      <c r="C36" s="8">
        <f t="shared" si="3"/>
        <v>9</v>
      </c>
      <c r="D36" s="9" t="s">
        <v>58</v>
      </c>
      <c r="E36" s="10" t="s">
        <v>59</v>
      </c>
      <c r="F36" s="8" t="s">
        <v>56</v>
      </c>
      <c r="G36" s="8">
        <f>800/1000*120</f>
        <v>96</v>
      </c>
      <c r="H36" s="8"/>
      <c r="I36" s="8"/>
      <c r="J36" s="8"/>
      <c r="K36" s="8">
        <f t="shared" si="2"/>
        <v>96</v>
      </c>
      <c r="L36" s="10"/>
      <c r="N36" s="7" t="s">
        <v>60</v>
      </c>
    </row>
    <row r="37" spans="2:14" s="11" customFormat="1" ht="92.45" customHeight="1" x14ac:dyDescent="0.7">
      <c r="B37" s="7"/>
      <c r="C37" s="8">
        <f>C36+1</f>
        <v>10</v>
      </c>
      <c r="D37" s="9" t="s">
        <v>14</v>
      </c>
      <c r="E37" s="8" t="s">
        <v>100</v>
      </c>
      <c r="F37" s="8" t="s">
        <v>16</v>
      </c>
      <c r="G37" s="8">
        <v>1</v>
      </c>
      <c r="H37" s="8">
        <v>60</v>
      </c>
      <c r="I37" s="8">
        <f>(2.5+0.22+0.22+0.2+0.2)</f>
        <v>3.3400000000000007</v>
      </c>
      <c r="J37" s="8">
        <v>3</v>
      </c>
      <c r="K37" s="8">
        <f t="shared" si="2"/>
        <v>601.20000000000005</v>
      </c>
      <c r="L37" s="12"/>
    </row>
    <row r="38" spans="2:14" s="11" customFormat="1" ht="78.599999999999994" customHeight="1" x14ac:dyDescent="0.7">
      <c r="B38" s="7"/>
      <c r="C38" s="8">
        <f>C37+1</f>
        <v>11</v>
      </c>
      <c r="D38" s="9" t="s">
        <v>61</v>
      </c>
      <c r="E38" s="8" t="s">
        <v>18</v>
      </c>
      <c r="F38" s="8" t="s">
        <v>16</v>
      </c>
      <c r="G38" s="8">
        <v>1</v>
      </c>
      <c r="H38" s="8">
        <f>H37</f>
        <v>60</v>
      </c>
      <c r="I38" s="8">
        <f>I37-0.2</f>
        <v>3.1400000000000006</v>
      </c>
      <c r="J38" s="8">
        <v>0.1</v>
      </c>
      <c r="K38" s="8">
        <f t="shared" si="2"/>
        <v>18.840000000000003</v>
      </c>
      <c r="L38" s="12"/>
    </row>
    <row r="39" spans="2:14" s="11" customFormat="1" ht="82.15" customHeight="1" x14ac:dyDescent="0.7">
      <c r="B39" s="7"/>
      <c r="C39" s="8">
        <f t="shared" si="3"/>
        <v>12</v>
      </c>
      <c r="D39" s="9" t="s">
        <v>62</v>
      </c>
      <c r="E39" s="8" t="s">
        <v>20</v>
      </c>
      <c r="F39" s="8" t="s">
        <v>16</v>
      </c>
      <c r="G39" s="8">
        <v>1</v>
      </c>
      <c r="H39" s="8">
        <v>60</v>
      </c>
      <c r="I39" s="8">
        <f>I38-0.2</f>
        <v>2.9400000000000004</v>
      </c>
      <c r="J39" s="8">
        <v>0.22500000000000001</v>
      </c>
      <c r="K39" s="8">
        <f>PRODUCT(G39:J39)+4.588</f>
        <v>44.278000000000013</v>
      </c>
      <c r="L39" s="12"/>
    </row>
    <row r="40" spans="2:14" s="11" customFormat="1" ht="82.15" customHeight="1" x14ac:dyDescent="0.7">
      <c r="B40" s="7"/>
      <c r="C40" s="8">
        <f t="shared" si="3"/>
        <v>13</v>
      </c>
      <c r="D40" s="9" t="s">
        <v>63</v>
      </c>
      <c r="E40" s="8" t="s">
        <v>64</v>
      </c>
      <c r="F40" s="8" t="s">
        <v>16</v>
      </c>
      <c r="G40" s="8">
        <v>2</v>
      </c>
      <c r="H40" s="8">
        <v>60</v>
      </c>
      <c r="I40" s="8">
        <v>1.5</v>
      </c>
      <c r="J40" s="8">
        <v>0.22</v>
      </c>
      <c r="K40" s="8">
        <f t="shared" ref="K40" si="4">PRODUCT(G40:J40)</f>
        <v>39.6</v>
      </c>
      <c r="L40" s="12"/>
    </row>
    <row r="41" spans="2:14" s="11" customFormat="1" ht="55.15" customHeight="1" x14ac:dyDescent="0.7">
      <c r="C41" s="176">
        <f>C40+1</f>
        <v>14</v>
      </c>
      <c r="D41" s="181" t="s">
        <v>65</v>
      </c>
      <c r="E41" s="8" t="s">
        <v>66</v>
      </c>
      <c r="F41" s="8" t="s">
        <v>16</v>
      </c>
      <c r="G41" s="8">
        <v>1</v>
      </c>
      <c r="H41" s="8">
        <v>60</v>
      </c>
      <c r="I41" s="8">
        <f>I39</f>
        <v>2.9400000000000004</v>
      </c>
      <c r="J41" s="8">
        <v>0.22500000000000001</v>
      </c>
      <c r="K41" s="8">
        <f>PRODUCT(G41:J41)+(0.3*2.94*2.5*2)</f>
        <v>44.100000000000009</v>
      </c>
      <c r="L41" s="12"/>
    </row>
    <row r="42" spans="2:14" s="11" customFormat="1" ht="28.15" customHeight="1" x14ac:dyDescent="0.7">
      <c r="C42" s="177"/>
      <c r="D42" s="182"/>
      <c r="E42" s="8" t="s">
        <v>67</v>
      </c>
      <c r="F42" s="8" t="s">
        <v>16</v>
      </c>
      <c r="G42" s="8">
        <v>2</v>
      </c>
      <c r="H42" s="8">
        <v>60</v>
      </c>
      <c r="I42" s="8">
        <v>0.15</v>
      </c>
      <c r="J42" s="8">
        <v>0.15</v>
      </c>
      <c r="K42" s="8">
        <f t="shared" si="2"/>
        <v>2.6999999999999997</v>
      </c>
      <c r="L42" s="12"/>
    </row>
    <row r="43" spans="2:14" s="11" customFormat="1" ht="63.65" x14ac:dyDescent="0.7">
      <c r="B43" s="7"/>
      <c r="C43" s="29">
        <f>C41+1</f>
        <v>15</v>
      </c>
      <c r="D43" s="30" t="s">
        <v>68</v>
      </c>
      <c r="E43" s="8" t="s">
        <v>69</v>
      </c>
      <c r="F43" s="8" t="s">
        <v>70</v>
      </c>
      <c r="G43" s="8">
        <v>2</v>
      </c>
      <c r="H43" s="8">
        <f>H42</f>
        <v>60</v>
      </c>
      <c r="I43" s="8"/>
      <c r="J43" s="8"/>
      <c r="K43" s="8">
        <f>H43*G43*2</f>
        <v>240</v>
      </c>
      <c r="L43" s="12"/>
    </row>
    <row r="44" spans="2:14" s="11" customFormat="1" ht="148.5" x14ac:dyDescent="0.7">
      <c r="B44" s="7"/>
      <c r="C44" s="29">
        <f>C43+1</f>
        <v>16</v>
      </c>
      <c r="D44" s="30" t="s">
        <v>71</v>
      </c>
      <c r="E44" s="8" t="s">
        <v>72</v>
      </c>
      <c r="F44" s="8" t="s">
        <v>16</v>
      </c>
      <c r="G44" s="8">
        <v>2</v>
      </c>
      <c r="H44" s="8">
        <v>60</v>
      </c>
      <c r="I44" s="8">
        <v>1.5</v>
      </c>
      <c r="J44" s="8">
        <v>0.6</v>
      </c>
      <c r="K44" s="8">
        <f>J44*I44*H44*G44</f>
        <v>107.99999999999999</v>
      </c>
      <c r="L44" s="12"/>
    </row>
    <row r="45" spans="2:14" s="11" customFormat="1" ht="63.65" x14ac:dyDescent="0.7">
      <c r="B45" s="7"/>
      <c r="C45" s="29">
        <f t="shared" ref="C45:C51" si="5">C44+1</f>
        <v>17</v>
      </c>
      <c r="D45" s="13" t="s">
        <v>73</v>
      </c>
      <c r="E45" s="8" t="s">
        <v>26</v>
      </c>
      <c r="F45" s="8" t="s">
        <v>27</v>
      </c>
      <c r="G45" s="8">
        <v>1</v>
      </c>
      <c r="H45" s="8"/>
      <c r="I45" s="8"/>
      <c r="J45" s="8"/>
      <c r="K45" s="16">
        <v>3.6656543001582222</v>
      </c>
      <c r="L45" s="12"/>
    </row>
    <row r="46" spans="2:14" s="11" customFormat="1" ht="63.65" x14ac:dyDescent="0.7">
      <c r="B46" s="7"/>
      <c r="C46" s="29">
        <f t="shared" si="5"/>
        <v>18</v>
      </c>
      <c r="D46" s="13" t="s">
        <v>73</v>
      </c>
      <c r="E46" s="8" t="s">
        <v>26</v>
      </c>
      <c r="F46" s="8" t="s">
        <v>27</v>
      </c>
      <c r="G46" s="8">
        <v>1</v>
      </c>
      <c r="H46" s="8"/>
      <c r="I46" s="8"/>
      <c r="J46" s="8"/>
      <c r="K46" s="16">
        <v>4.2984833471999995</v>
      </c>
      <c r="L46" s="12"/>
    </row>
    <row r="47" spans="2:14" s="11" customFormat="1" ht="63.65" x14ac:dyDescent="0.7">
      <c r="B47" s="7"/>
      <c r="C47" s="29">
        <f t="shared" si="5"/>
        <v>19</v>
      </c>
      <c r="D47" s="13" t="s">
        <v>73</v>
      </c>
      <c r="E47" s="8" t="s">
        <v>26</v>
      </c>
      <c r="F47" s="8" t="s">
        <v>27</v>
      </c>
      <c r="G47" s="8">
        <v>1</v>
      </c>
      <c r="H47" s="12"/>
      <c r="I47" s="12"/>
      <c r="J47" s="12"/>
      <c r="K47" s="16">
        <v>3.2095952841582216</v>
      </c>
      <c r="L47" s="12"/>
    </row>
    <row r="48" spans="2:14" s="11" customFormat="1" ht="36" customHeight="1" x14ac:dyDescent="0.7">
      <c r="B48" s="7"/>
      <c r="C48" s="29">
        <f t="shared" si="5"/>
        <v>20</v>
      </c>
      <c r="D48" s="13" t="s">
        <v>74</v>
      </c>
      <c r="E48" s="8" t="s">
        <v>75</v>
      </c>
      <c r="F48" s="8" t="s">
        <v>16</v>
      </c>
      <c r="G48" s="8">
        <v>1</v>
      </c>
      <c r="H48" s="8">
        <f>120+120</f>
        <v>240</v>
      </c>
      <c r="I48" s="31">
        <v>4.5</v>
      </c>
      <c r="J48" s="31">
        <v>0.5</v>
      </c>
      <c r="K48" s="16">
        <f>PRODUCT(G48:J48)</f>
        <v>540</v>
      </c>
      <c r="L48" s="12"/>
    </row>
    <row r="49" spans="2:14" s="11" customFormat="1" ht="36" customHeight="1" x14ac:dyDescent="0.7">
      <c r="B49" s="7"/>
      <c r="C49" s="29">
        <f t="shared" si="5"/>
        <v>21</v>
      </c>
      <c r="D49" s="13" t="s">
        <v>76</v>
      </c>
      <c r="E49" s="8" t="s">
        <v>46</v>
      </c>
      <c r="F49" s="8" t="s">
        <v>16</v>
      </c>
      <c r="G49" s="8">
        <v>1</v>
      </c>
      <c r="H49" s="8">
        <f>120+120</f>
        <v>240</v>
      </c>
      <c r="I49" s="31">
        <v>4.5</v>
      </c>
      <c r="J49" s="12">
        <v>0.3</v>
      </c>
      <c r="K49" s="16">
        <f>PRODUCT(G49:J49)</f>
        <v>324</v>
      </c>
      <c r="L49" s="12"/>
    </row>
    <row r="50" spans="2:14" s="11" customFormat="1" ht="36" customHeight="1" x14ac:dyDescent="0.7">
      <c r="B50" s="7"/>
      <c r="C50" s="29">
        <f t="shared" si="5"/>
        <v>22</v>
      </c>
      <c r="D50" s="13" t="s">
        <v>77</v>
      </c>
      <c r="E50" s="8" t="s">
        <v>78</v>
      </c>
      <c r="F50" s="8" t="s">
        <v>70</v>
      </c>
      <c r="G50" s="8"/>
      <c r="H50" s="12"/>
      <c r="I50" s="12"/>
      <c r="J50" s="12"/>
      <c r="K50" s="16">
        <f>40</f>
        <v>40</v>
      </c>
      <c r="L50" s="12"/>
    </row>
    <row r="51" spans="2:14" s="11" customFormat="1" ht="36" customHeight="1" x14ac:dyDescent="0.7">
      <c r="B51" s="7"/>
      <c r="C51" s="29">
        <f t="shared" si="5"/>
        <v>23</v>
      </c>
      <c r="D51" s="13" t="s">
        <v>79</v>
      </c>
      <c r="E51" s="8" t="s">
        <v>78</v>
      </c>
      <c r="F51" s="8" t="s">
        <v>70</v>
      </c>
      <c r="G51" s="8"/>
      <c r="H51" s="12"/>
      <c r="I51" s="12"/>
      <c r="J51" s="12"/>
      <c r="K51" s="16">
        <v>10</v>
      </c>
      <c r="L51" s="12"/>
    </row>
    <row r="52" spans="2:14" s="11" customFormat="1" ht="84.05" customHeight="1" x14ac:dyDescent="0.7">
      <c r="B52" s="7"/>
      <c r="C52" s="8">
        <v>23</v>
      </c>
      <c r="D52" s="13" t="s">
        <v>80</v>
      </c>
      <c r="E52" s="8" t="s">
        <v>81</v>
      </c>
      <c r="F52" s="8" t="s">
        <v>36</v>
      </c>
      <c r="G52" s="8">
        <v>1</v>
      </c>
      <c r="H52" s="8">
        <v>60</v>
      </c>
      <c r="I52" s="12"/>
      <c r="J52" s="12"/>
      <c r="K52" s="16">
        <f>H52*G52</f>
        <v>60</v>
      </c>
      <c r="L52" s="12"/>
    </row>
    <row r="53" spans="2:14" s="11" customFormat="1" ht="114.6" customHeight="1" x14ac:dyDescent="0.7">
      <c r="C53" s="8">
        <v>24</v>
      </c>
      <c r="D53" s="13" t="s">
        <v>82</v>
      </c>
      <c r="E53" s="10" t="s">
        <v>83</v>
      </c>
      <c r="F53" s="8" t="s">
        <v>84</v>
      </c>
      <c r="G53" s="8">
        <v>48</v>
      </c>
      <c r="H53" s="12"/>
      <c r="I53" s="12"/>
      <c r="J53" s="12"/>
      <c r="K53" s="8">
        <f>G53</f>
        <v>48</v>
      </c>
      <c r="L53" s="12"/>
    </row>
    <row r="54" spans="2:14" ht="49.85" customHeight="1" x14ac:dyDescent="0.7"/>
    <row r="55" spans="2:14" ht="49.85" customHeight="1" x14ac:dyDescent="0.7"/>
    <row r="57" spans="2:14" s="4" customFormat="1" ht="19.8" customHeight="1" x14ac:dyDescent="0.3">
      <c r="C57" s="179" t="s">
        <v>85</v>
      </c>
      <c r="D57" s="179"/>
      <c r="E57" s="179"/>
      <c r="F57" s="179"/>
      <c r="G57" s="179"/>
      <c r="H57" s="179"/>
      <c r="I57" s="179"/>
      <c r="J57" s="179"/>
      <c r="K57" s="179"/>
      <c r="L57" s="179"/>
    </row>
    <row r="58" spans="2:14" s="4" customFormat="1" ht="28.15" customHeight="1" x14ac:dyDescent="0.3">
      <c r="C58" s="6" t="s">
        <v>1</v>
      </c>
      <c r="D58" s="6" t="s">
        <v>2</v>
      </c>
      <c r="E58" s="6" t="s">
        <v>29</v>
      </c>
      <c r="F58" s="6" t="s">
        <v>4</v>
      </c>
      <c r="G58" s="6" t="s">
        <v>5</v>
      </c>
      <c r="H58" s="6" t="s">
        <v>6</v>
      </c>
      <c r="I58" s="6" t="s">
        <v>7</v>
      </c>
      <c r="J58" s="6" t="s">
        <v>8</v>
      </c>
      <c r="K58" s="6" t="s">
        <v>9</v>
      </c>
      <c r="L58" s="6" t="s">
        <v>10</v>
      </c>
    </row>
    <row r="59" spans="2:14" s="11" customFormat="1" ht="71.400000000000006" customHeight="1" x14ac:dyDescent="0.7">
      <c r="B59" s="7"/>
      <c r="C59" s="8">
        <v>1</v>
      </c>
      <c r="D59" s="9" t="s">
        <v>14</v>
      </c>
      <c r="E59" s="8" t="s">
        <v>15</v>
      </c>
      <c r="F59" s="8" t="s">
        <v>16</v>
      </c>
      <c r="G59" s="8">
        <v>1</v>
      </c>
      <c r="H59" s="8">
        <v>250</v>
      </c>
      <c r="I59" s="8">
        <f>((1.8+0.6)/2*0)+2</f>
        <v>2</v>
      </c>
      <c r="J59" s="8">
        <v>1</v>
      </c>
      <c r="K59" s="8">
        <f>PRODUCT(G59:J59)</f>
        <v>500</v>
      </c>
      <c r="L59" s="12"/>
    </row>
    <row r="60" spans="2:14" s="11" customFormat="1" ht="70.25" customHeight="1" x14ac:dyDescent="0.7">
      <c r="B60" s="7"/>
      <c r="C60" s="8">
        <f>C59+1</f>
        <v>2</v>
      </c>
      <c r="D60" s="9" t="s">
        <v>86</v>
      </c>
      <c r="E60" s="8" t="s">
        <v>87</v>
      </c>
      <c r="F60" s="8" t="s">
        <v>16</v>
      </c>
      <c r="G60" s="8">
        <v>1</v>
      </c>
      <c r="H60" s="8">
        <f>H59</f>
        <v>250</v>
      </c>
      <c r="I60" s="8">
        <f>(1.41+1.41+1)*0+SQRT(1^2+0.5^2)*2+1</f>
        <v>3.2360679774997898</v>
      </c>
      <c r="J60" s="8">
        <v>0.15</v>
      </c>
      <c r="K60" s="32">
        <f>PRODUCT(G60:J60)</f>
        <v>121.35254915624211</v>
      </c>
      <c r="L60" s="12"/>
    </row>
    <row r="61" spans="2:14" s="11" customFormat="1" ht="70.25" customHeight="1" x14ac:dyDescent="0.7">
      <c r="B61" s="7"/>
      <c r="C61" s="176">
        <v>3</v>
      </c>
      <c r="D61" s="9" t="s">
        <v>25</v>
      </c>
      <c r="E61" s="8" t="s">
        <v>26</v>
      </c>
      <c r="F61" s="8" t="s">
        <v>88</v>
      </c>
      <c r="G61" s="8">
        <f>(8*8)/162</f>
        <v>0.39506172839506171</v>
      </c>
      <c r="H61" s="8">
        <v>250</v>
      </c>
      <c r="I61" s="8">
        <f>(3236/150)</f>
        <v>21.573333333333334</v>
      </c>
      <c r="J61" s="12"/>
      <c r="K61" s="17">
        <f>(I61*H61*G61)/1000</f>
        <v>2.1306995884773663</v>
      </c>
      <c r="L61" s="178">
        <f>(K61+K62)</f>
        <v>4.2614439358023315</v>
      </c>
      <c r="N61" s="33"/>
    </row>
    <row r="62" spans="2:14" s="11" customFormat="1" ht="63.65" x14ac:dyDescent="0.7">
      <c r="B62" s="7"/>
      <c r="C62" s="177"/>
      <c r="D62" s="9" t="s">
        <v>25</v>
      </c>
      <c r="E62" s="8" t="s">
        <v>26</v>
      </c>
      <c r="F62" s="8" t="s">
        <v>88</v>
      </c>
      <c r="G62" s="8">
        <f>(8*8)/162</f>
        <v>0.39506172839506171</v>
      </c>
      <c r="H62" s="8">
        <f>I60</f>
        <v>3.2360679774997898</v>
      </c>
      <c r="I62" s="8">
        <f>(250/0.15)</f>
        <v>1666.6666666666667</v>
      </c>
      <c r="J62" s="12"/>
      <c r="K62" s="17">
        <f>I62*H62*G62/1000</f>
        <v>2.1307443473249648</v>
      </c>
      <c r="L62" s="177"/>
    </row>
    <row r="63" spans="2:14" x14ac:dyDescent="0.7">
      <c r="K63" s="18"/>
    </row>
    <row r="65" spans="2:14" ht="23.5" customHeight="1" x14ac:dyDescent="0.7">
      <c r="C65" s="179" t="s">
        <v>89</v>
      </c>
      <c r="D65" s="179"/>
      <c r="E65" s="179"/>
      <c r="F65" s="179"/>
      <c r="G65" s="179"/>
      <c r="H65" s="179"/>
      <c r="I65" s="179"/>
      <c r="J65" s="179"/>
      <c r="K65" s="179"/>
      <c r="L65" s="179"/>
    </row>
    <row r="66" spans="2:14" ht="23.5" customHeight="1" x14ac:dyDescent="0.7">
      <c r="C66" s="6" t="s">
        <v>1</v>
      </c>
      <c r="D66" s="6" t="s">
        <v>2</v>
      </c>
      <c r="E66" s="6" t="s">
        <v>29</v>
      </c>
      <c r="F66" s="6" t="s">
        <v>4</v>
      </c>
      <c r="G66" s="6" t="s">
        <v>5</v>
      </c>
      <c r="H66" s="6" t="s">
        <v>6</v>
      </c>
      <c r="I66" s="6" t="s">
        <v>7</v>
      </c>
      <c r="J66" s="6" t="s">
        <v>8</v>
      </c>
      <c r="K66" s="6" t="s">
        <v>9</v>
      </c>
      <c r="L66" s="6" t="s">
        <v>10</v>
      </c>
    </row>
    <row r="67" spans="2:14" ht="199.8" customHeight="1" x14ac:dyDescent="0.7">
      <c r="B67" s="2"/>
      <c r="C67" s="19">
        <v>1</v>
      </c>
      <c r="D67" s="20" t="s">
        <v>38</v>
      </c>
      <c r="E67" s="21" t="s">
        <v>39</v>
      </c>
      <c r="F67" s="19" t="s">
        <v>16</v>
      </c>
      <c r="G67" s="19">
        <v>1</v>
      </c>
      <c r="H67" s="19">
        <v>90</v>
      </c>
      <c r="I67" s="19">
        <f>8.75*0+9.05</f>
        <v>9.0500000000000007</v>
      </c>
      <c r="J67" s="19">
        <f>0.265+0.15</f>
        <v>0.41500000000000004</v>
      </c>
      <c r="K67" s="19">
        <f>PRODUCT(G67:J67)</f>
        <v>338.0175000000001</v>
      </c>
      <c r="L67" s="19"/>
      <c r="N67" s="22"/>
    </row>
    <row r="68" spans="2:14" ht="252" customHeight="1" x14ac:dyDescent="0.7">
      <c r="B68" s="2"/>
      <c r="C68" s="19">
        <f>C67+1</f>
        <v>2</v>
      </c>
      <c r="D68" s="20" t="s">
        <v>90</v>
      </c>
      <c r="E68" s="21" t="s">
        <v>91</v>
      </c>
      <c r="F68" s="19" t="s">
        <v>92</v>
      </c>
      <c r="G68" s="19">
        <v>1</v>
      </c>
      <c r="H68" s="19">
        <v>24.2</v>
      </c>
      <c r="I68" s="19">
        <v>11</v>
      </c>
      <c r="J68" s="19"/>
      <c r="K68" s="19">
        <f>I68*H68</f>
        <v>266.2</v>
      </c>
      <c r="L68" s="19"/>
    </row>
    <row r="69" spans="2:14" ht="236.45" customHeight="1" x14ac:dyDescent="0.7">
      <c r="B69" s="2"/>
      <c r="C69" s="19">
        <f t="shared" ref="C69:C70" si="6">C68+1</f>
        <v>3</v>
      </c>
      <c r="D69" s="20" t="s">
        <v>93</v>
      </c>
      <c r="E69" s="21" t="s">
        <v>41</v>
      </c>
      <c r="F69" s="19" t="s">
        <v>16</v>
      </c>
      <c r="G69" s="19">
        <v>1</v>
      </c>
      <c r="H69" s="19">
        <v>90</v>
      </c>
      <c r="I69" s="19">
        <v>8.75</v>
      </c>
      <c r="J69" s="19">
        <v>0.26500000000000001</v>
      </c>
      <c r="K69" s="19">
        <f>PRODUCT(G69:J69)</f>
        <v>208.6875</v>
      </c>
      <c r="L69" s="19"/>
      <c r="M69" s="23">
        <f>0.25+3.5*2+1.5</f>
        <v>8.75</v>
      </c>
    </row>
    <row r="70" spans="2:14" ht="220.2" customHeight="1" x14ac:dyDescent="0.7">
      <c r="B70" s="2"/>
      <c r="C70" s="19">
        <f t="shared" si="6"/>
        <v>4</v>
      </c>
      <c r="D70" s="20" t="s">
        <v>44</v>
      </c>
      <c r="E70" s="21" t="s">
        <v>43</v>
      </c>
      <c r="F70" s="19" t="s">
        <v>16</v>
      </c>
      <c r="G70" s="19">
        <v>1</v>
      </c>
      <c r="H70" s="19">
        <v>90</v>
      </c>
      <c r="I70" s="19">
        <f>8.75+0.3</f>
        <v>9.0500000000000007</v>
      </c>
      <c r="J70" s="19">
        <v>0.15</v>
      </c>
      <c r="K70" s="19">
        <f>PRODUCT(G70:J70)</f>
        <v>122.17500000000001</v>
      </c>
      <c r="L70" s="19"/>
    </row>
    <row r="71" spans="2:14" ht="39.549999999999997" customHeight="1" x14ac:dyDescent="0.7">
      <c r="D71" s="24"/>
      <c r="E71" s="25"/>
      <c r="F71" s="4"/>
      <c r="G71" s="4"/>
      <c r="H71" s="4"/>
      <c r="I71" s="4"/>
      <c r="J71" s="4"/>
      <c r="K71" s="4"/>
      <c r="L71" s="4"/>
    </row>
    <row r="72" spans="2:14" ht="24.6" customHeight="1" x14ac:dyDescent="0.7">
      <c r="C72" s="179" t="s">
        <v>94</v>
      </c>
      <c r="D72" s="179"/>
      <c r="E72" s="179"/>
      <c r="F72" s="179"/>
      <c r="G72" s="179"/>
      <c r="H72" s="179"/>
      <c r="I72" s="179"/>
      <c r="J72" s="179"/>
      <c r="K72" s="179"/>
      <c r="L72" s="179"/>
    </row>
    <row r="73" spans="2:14" ht="51.6" customHeight="1" x14ac:dyDescent="0.7">
      <c r="C73" s="6" t="s">
        <v>1</v>
      </c>
      <c r="D73" s="6" t="s">
        <v>2</v>
      </c>
      <c r="E73" s="6" t="s">
        <v>29</v>
      </c>
      <c r="F73" s="6" t="s">
        <v>4</v>
      </c>
      <c r="G73" s="6" t="s">
        <v>5</v>
      </c>
      <c r="H73" s="6" t="s">
        <v>6</v>
      </c>
      <c r="I73" s="6" t="s">
        <v>7</v>
      </c>
      <c r="J73" s="6" t="s">
        <v>8</v>
      </c>
      <c r="K73" s="6" t="s">
        <v>9</v>
      </c>
      <c r="L73" s="6" t="s">
        <v>10</v>
      </c>
    </row>
    <row r="74" spans="2:14" s="11" customFormat="1" ht="163.15" customHeight="1" x14ac:dyDescent="0.7">
      <c r="B74" s="7"/>
      <c r="C74" s="8">
        <v>1</v>
      </c>
      <c r="D74" s="9" t="s">
        <v>95</v>
      </c>
      <c r="E74" s="8" t="s">
        <v>96</v>
      </c>
      <c r="F74" s="8" t="s">
        <v>36</v>
      </c>
      <c r="G74" s="8">
        <v>1</v>
      </c>
      <c r="H74" s="8">
        <v>150</v>
      </c>
      <c r="I74" s="8"/>
      <c r="J74" s="8"/>
      <c r="K74" s="8">
        <f>H74</f>
        <v>150</v>
      </c>
      <c r="L74" s="26"/>
    </row>
    <row r="75" spans="2:14" s="11" customFormat="1" ht="163.15" customHeight="1" x14ac:dyDescent="0.7">
      <c r="B75" s="7"/>
      <c r="C75" s="8">
        <f>C74+1</f>
        <v>2</v>
      </c>
      <c r="D75" s="9" t="s">
        <v>97</v>
      </c>
      <c r="E75" s="8" t="s">
        <v>84</v>
      </c>
      <c r="F75" s="8" t="s">
        <v>98</v>
      </c>
      <c r="G75" s="8">
        <v>1</v>
      </c>
      <c r="H75" s="8"/>
      <c r="I75" s="8"/>
      <c r="J75" s="8"/>
      <c r="K75" s="8">
        <v>1</v>
      </c>
      <c r="L75" s="26"/>
      <c r="N75" s="27"/>
    </row>
    <row r="76" spans="2:14" s="11" customFormat="1" ht="163.15" customHeight="1" x14ac:dyDescent="0.7">
      <c r="B76" s="7"/>
      <c r="C76" s="8">
        <f t="shared" ref="C76:C77" si="7">C75+1</f>
        <v>3</v>
      </c>
      <c r="D76" s="9" t="s">
        <v>99</v>
      </c>
      <c r="E76" s="8" t="s">
        <v>84</v>
      </c>
      <c r="F76" s="8" t="s">
        <v>98</v>
      </c>
      <c r="G76" s="8">
        <v>1</v>
      </c>
      <c r="H76" s="8"/>
      <c r="I76" s="8"/>
      <c r="J76" s="8"/>
      <c r="K76" s="8">
        <v>1</v>
      </c>
      <c r="L76" s="26"/>
    </row>
    <row r="77" spans="2:14" s="11" customFormat="1" ht="86.5" customHeight="1" x14ac:dyDescent="0.7">
      <c r="B77" s="7"/>
      <c r="C77" s="8">
        <f t="shared" si="7"/>
        <v>4</v>
      </c>
      <c r="D77" s="9" t="s">
        <v>14</v>
      </c>
      <c r="E77" s="8" t="s">
        <v>100</v>
      </c>
      <c r="F77" s="8" t="s">
        <v>16</v>
      </c>
      <c r="G77" s="8">
        <v>1</v>
      </c>
      <c r="H77" s="8">
        <v>150</v>
      </c>
      <c r="I77" s="8">
        <v>20</v>
      </c>
      <c r="J77" s="8">
        <f>((1.5+1)/2)+2</f>
        <v>3.25</v>
      </c>
      <c r="K77" s="8">
        <f>PRODUCT(G77:J77)</f>
        <v>9750</v>
      </c>
      <c r="L77" s="12"/>
    </row>
    <row r="78" spans="2:14" ht="101.45" customHeight="1" x14ac:dyDescent="0.7">
      <c r="C78" s="19">
        <v>5</v>
      </c>
      <c r="D78" s="36" t="s">
        <v>101</v>
      </c>
      <c r="E78" s="19" t="s">
        <v>102</v>
      </c>
      <c r="F78" s="19" t="s">
        <v>5</v>
      </c>
      <c r="G78" s="35">
        <v>1</v>
      </c>
      <c r="H78" s="34"/>
      <c r="I78" s="34"/>
      <c r="J78" s="34"/>
      <c r="K78" s="34"/>
      <c r="L78" s="37">
        <v>1000000</v>
      </c>
    </row>
    <row r="80" spans="2:14" x14ac:dyDescent="0.7">
      <c r="K80" s="28"/>
    </row>
    <row r="81" spans="11:11" x14ac:dyDescent="0.7">
      <c r="K81" s="28"/>
    </row>
    <row r="82" spans="11:11" x14ac:dyDescent="0.7">
      <c r="K82" s="28"/>
    </row>
  </sheetData>
  <mergeCells count="10">
    <mergeCell ref="C61:C62"/>
    <mergeCell ref="L61:L62"/>
    <mergeCell ref="C65:L65"/>
    <mergeCell ref="C72:L72"/>
    <mergeCell ref="C3:L3"/>
    <mergeCell ref="C14:L14"/>
    <mergeCell ref="C26:L26"/>
    <mergeCell ref="C41:C42"/>
    <mergeCell ref="D41:D42"/>
    <mergeCell ref="C57:L5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A8C3-564C-4459-86B6-11B125F6D10B}">
  <dimension ref="B1:AS622"/>
  <sheetViews>
    <sheetView view="pageBreakPreview" zoomScale="55" zoomScaleNormal="50" zoomScaleSheetLayoutView="55" workbookViewId="0">
      <selection activeCell="A5" sqref="A5"/>
    </sheetView>
  </sheetViews>
  <sheetFormatPr defaultColWidth="9" defaultRowHeight="23.8" x14ac:dyDescent="0.3"/>
  <cols>
    <col min="2" max="2" width="7" style="75" customWidth="1"/>
    <col min="3" max="3" width="23" style="76" customWidth="1"/>
    <col min="4" max="11" width="4.33203125" style="75" customWidth="1"/>
    <col min="12" max="12" width="7.5546875" style="75" customWidth="1"/>
    <col min="13" max="13" width="11.44140625" style="75" customWidth="1"/>
    <col min="14" max="14" width="9.109375" style="75" hidden="1" customWidth="1"/>
    <col min="15" max="15" width="10.109375" style="75" customWidth="1"/>
    <col min="16" max="16" width="10.6640625" style="75" bestFit="1" customWidth="1"/>
    <col min="17" max="17" width="10.5546875" style="75" hidden="1" customWidth="1"/>
    <col min="18" max="18" width="11.88671875" style="75" customWidth="1"/>
    <col min="19" max="19" width="15.88671875" style="75" bestFit="1" customWidth="1"/>
    <col min="20" max="20" width="11.44140625" style="75" bestFit="1" customWidth="1"/>
    <col min="21" max="21" width="15.88671875" style="75" bestFit="1" customWidth="1"/>
    <col min="22" max="28" width="14.33203125" customWidth="1"/>
    <col min="29" max="29" width="9" style="47"/>
    <col min="30" max="30" width="15.109375" customWidth="1"/>
    <col min="31" max="31" width="15.33203125" customWidth="1"/>
    <col min="32" max="32" width="13.109375" customWidth="1"/>
    <col min="33" max="33" width="20" customWidth="1"/>
    <col min="34" max="35" width="13.109375" customWidth="1"/>
  </cols>
  <sheetData>
    <row r="1" spans="2:35" s="40" customFormat="1" ht="27" customHeight="1" x14ac:dyDescent="0.3">
      <c r="B1" s="267"/>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9"/>
      <c r="AC1" s="39"/>
    </row>
    <row r="2" spans="2:35" s="40" customFormat="1" ht="27" customHeight="1" x14ac:dyDescent="0.3">
      <c r="B2" s="267"/>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9"/>
      <c r="AC2" s="259" t="s">
        <v>108</v>
      </c>
      <c r="AD2" s="260"/>
      <c r="AE2" s="41">
        <v>30</v>
      </c>
      <c r="AF2" s="41" t="s">
        <v>125</v>
      </c>
      <c r="AG2" s="41">
        <f>AE2*AE8</f>
        <v>30</v>
      </c>
      <c r="AH2" s="41"/>
    </row>
    <row r="3" spans="2:35" s="40" customFormat="1" ht="27" customHeight="1" x14ac:dyDescent="0.3">
      <c r="B3" s="267"/>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9"/>
      <c r="AC3" s="259" t="s">
        <v>109</v>
      </c>
      <c r="AD3" s="260"/>
      <c r="AE3" s="41">
        <f>+AE5+AE5+AH3</f>
        <v>2.95</v>
      </c>
      <c r="AF3" s="41">
        <f>AE3*AE8</f>
        <v>2.95</v>
      </c>
      <c r="AG3" s="41" t="s">
        <v>126</v>
      </c>
      <c r="AH3" s="41">
        <v>2.5</v>
      </c>
    </row>
    <row r="4" spans="2:35" s="40" customFormat="1" ht="29.1" customHeight="1" x14ac:dyDescent="0.3">
      <c r="B4" s="267"/>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9"/>
      <c r="AC4" s="259" t="s">
        <v>127</v>
      </c>
      <c r="AD4" s="260"/>
      <c r="AE4" s="41">
        <v>0.22500000000000001</v>
      </c>
      <c r="AF4" s="41"/>
      <c r="AG4" s="41"/>
      <c r="AH4" s="41"/>
      <c r="AI4" s="40">
        <f>13000</f>
        <v>13000</v>
      </c>
    </row>
    <row r="5" spans="2:35" s="40" customFormat="1" ht="29.1" customHeight="1" x14ac:dyDescent="0.3">
      <c r="B5" s="267"/>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9"/>
      <c r="AC5" s="259" t="s">
        <v>128</v>
      </c>
      <c r="AD5" s="260"/>
      <c r="AE5" s="41">
        <v>0.22500000000000001</v>
      </c>
      <c r="AF5" s="41">
        <f>AE5*AE8</f>
        <v>0.22500000000000001</v>
      </c>
      <c r="AG5" s="41"/>
      <c r="AH5" s="41"/>
      <c r="AI5" s="42">
        <f>(AI4/1000)-AE9-AE9</f>
        <v>12.850000000000001</v>
      </c>
    </row>
    <row r="6" spans="2:35" s="40" customFormat="1" ht="29.1" customHeight="1" x14ac:dyDescent="0.3">
      <c r="B6" s="267"/>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9"/>
      <c r="AC6" s="259" t="s">
        <v>129</v>
      </c>
      <c r="AD6" s="260"/>
      <c r="AE6" s="41">
        <v>0.22500000000000001</v>
      </c>
      <c r="AF6" s="41"/>
      <c r="AG6" s="41"/>
      <c r="AH6" s="41"/>
      <c r="AI6" s="42">
        <f>AG2-AG9-AG9</f>
        <v>29.85</v>
      </c>
    </row>
    <row r="7" spans="2:35" s="40" customFormat="1" ht="29.1" customHeight="1" x14ac:dyDescent="0.3">
      <c r="B7" s="270"/>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2"/>
      <c r="AC7" s="259" t="s">
        <v>130</v>
      </c>
      <c r="AD7" s="260"/>
      <c r="AE7" s="41"/>
      <c r="AF7" s="41"/>
      <c r="AG7" s="41"/>
      <c r="AH7" s="41"/>
    </row>
    <row r="8" spans="2:35" s="40" customFormat="1" ht="21.9" customHeight="1" x14ac:dyDescent="0.3">
      <c r="B8" s="258" t="s">
        <v>131</v>
      </c>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9" t="s">
        <v>125</v>
      </c>
      <c r="AD8" s="260"/>
      <c r="AE8" s="261">
        <f>1/COS(RADIANS(0))</f>
        <v>1</v>
      </c>
      <c r="AF8" s="262"/>
      <c r="AG8" s="262"/>
      <c r="AH8" s="263"/>
    </row>
    <row r="9" spans="2:35" s="40" customFormat="1" ht="30.9" customHeight="1" x14ac:dyDescent="0.3">
      <c r="B9" s="264"/>
      <c r="C9" s="264"/>
      <c r="D9" s="264"/>
      <c r="E9" s="264"/>
      <c r="F9" s="264"/>
      <c r="G9" s="264"/>
      <c r="H9" s="264"/>
      <c r="I9" s="264"/>
      <c r="J9" s="264"/>
      <c r="K9" s="264"/>
      <c r="L9" s="264"/>
      <c r="M9" s="264"/>
      <c r="N9" s="264"/>
      <c r="O9" s="265"/>
      <c r="P9" s="266"/>
      <c r="Q9" s="264"/>
      <c r="R9" s="264"/>
      <c r="S9" s="264"/>
      <c r="T9" s="264"/>
      <c r="U9" s="264"/>
      <c r="V9" s="264"/>
      <c r="W9" s="264"/>
      <c r="X9" s="264"/>
      <c r="Y9" s="264"/>
      <c r="Z9" s="264"/>
      <c r="AA9" s="264"/>
      <c r="AB9" s="264"/>
      <c r="AC9" s="259"/>
      <c r="AD9" s="260"/>
      <c r="AE9" s="43">
        <v>7.4999999999999997E-2</v>
      </c>
      <c r="AF9" s="44">
        <v>4.4999999999999998E-2</v>
      </c>
      <c r="AG9" s="44">
        <f>AE9*AE8</f>
        <v>7.4999999999999997E-2</v>
      </c>
      <c r="AH9" s="45">
        <f>AF9*AE8</f>
        <v>4.4999999999999998E-2</v>
      </c>
    </row>
    <row r="10" spans="2:35" s="40" customFormat="1" ht="30.9" customHeight="1" thickBot="1" x14ac:dyDescent="0.35">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39"/>
      <c r="AD10" s="46">
        <v>26000</v>
      </c>
      <c r="AE10" s="46">
        <f>+AD10-320</f>
        <v>25680</v>
      </c>
    </row>
    <row r="11" spans="2:35" ht="39.049999999999997" customHeight="1" x14ac:dyDescent="0.45">
      <c r="B11" s="196" t="s">
        <v>132</v>
      </c>
      <c r="C11" s="198" t="s">
        <v>105</v>
      </c>
      <c r="D11" s="200" t="s">
        <v>133</v>
      </c>
      <c r="E11" s="200"/>
      <c r="F11" s="200"/>
      <c r="G11" s="200"/>
      <c r="H11" s="200"/>
      <c r="I11" s="200"/>
      <c r="J11" s="200"/>
      <c r="K11" s="200"/>
      <c r="L11" s="198" t="s">
        <v>134</v>
      </c>
      <c r="M11" s="200" t="s">
        <v>135</v>
      </c>
      <c r="N11" s="198" t="s">
        <v>136</v>
      </c>
      <c r="O11" s="198" t="s">
        <v>137</v>
      </c>
      <c r="P11" s="198" t="s">
        <v>138</v>
      </c>
      <c r="Q11" s="198" t="s">
        <v>139</v>
      </c>
      <c r="R11" s="198" t="s">
        <v>140</v>
      </c>
      <c r="S11" s="198" t="s">
        <v>141</v>
      </c>
      <c r="T11" s="198" t="s">
        <v>142</v>
      </c>
      <c r="U11" s="198" t="s">
        <v>143</v>
      </c>
      <c r="V11" s="202" t="s">
        <v>144</v>
      </c>
      <c r="W11" s="202"/>
      <c r="X11" s="202"/>
      <c r="Y11" s="202"/>
      <c r="Z11" s="202"/>
      <c r="AA11" s="202"/>
      <c r="AB11" s="203"/>
      <c r="AD11" s="48">
        <f>AE10/COS(RADIANS(11))</f>
        <v>26160.6447264499</v>
      </c>
      <c r="AE11" s="49">
        <f>2000+220+220</f>
        <v>2440</v>
      </c>
      <c r="AF11" s="49">
        <f>AE11-150</f>
        <v>2290</v>
      </c>
      <c r="AG11" s="49">
        <f>AF11/COS(RADIANS(11))</f>
        <v>2332.8612314474403</v>
      </c>
    </row>
    <row r="12" spans="2:35" ht="39.049999999999997" customHeight="1" thickBot="1" x14ac:dyDescent="0.35">
      <c r="B12" s="197"/>
      <c r="C12" s="199"/>
      <c r="D12" s="201"/>
      <c r="E12" s="201"/>
      <c r="F12" s="201"/>
      <c r="G12" s="201"/>
      <c r="H12" s="201"/>
      <c r="I12" s="201"/>
      <c r="J12" s="201"/>
      <c r="K12" s="201"/>
      <c r="L12" s="199"/>
      <c r="M12" s="201"/>
      <c r="N12" s="199"/>
      <c r="O12" s="199"/>
      <c r="P12" s="199"/>
      <c r="Q12" s="199"/>
      <c r="R12" s="199"/>
      <c r="S12" s="199"/>
      <c r="T12" s="199"/>
      <c r="U12" s="199"/>
      <c r="V12" s="50" t="s">
        <v>145</v>
      </c>
      <c r="W12" s="50" t="s">
        <v>146</v>
      </c>
      <c r="X12" s="50" t="s">
        <v>147</v>
      </c>
      <c r="Y12" s="50" t="s">
        <v>148</v>
      </c>
      <c r="Z12" s="50" t="s">
        <v>149</v>
      </c>
      <c r="AA12" s="50" t="s">
        <v>150</v>
      </c>
      <c r="AB12" s="51" t="s">
        <v>151</v>
      </c>
      <c r="AD12" s="52">
        <f>13000-160*AG24</f>
        <v>12837.005328807165</v>
      </c>
      <c r="AE12" s="53">
        <v>0.22</v>
      </c>
      <c r="AF12" s="53"/>
      <c r="AG12" s="54">
        <f>AE12/COS(RADIANS(11))</f>
        <v>0.22411767289014714</v>
      </c>
    </row>
    <row r="13" spans="2:35" ht="23.15" customHeight="1" x14ac:dyDescent="0.3">
      <c r="B13" s="216">
        <v>1</v>
      </c>
      <c r="C13" s="213" t="s">
        <v>152</v>
      </c>
      <c r="D13" s="55"/>
      <c r="E13" s="56"/>
      <c r="F13" s="274">
        <f>(AF3-AG9-AG9)*1000</f>
        <v>2800</v>
      </c>
      <c r="G13" s="274"/>
      <c r="H13" s="274"/>
      <c r="I13" s="274"/>
      <c r="J13" s="56"/>
      <c r="K13" s="57"/>
      <c r="L13" s="209">
        <v>10</v>
      </c>
      <c r="M13" s="209">
        <v>175</v>
      </c>
      <c r="N13" s="209">
        <v>2</v>
      </c>
      <c r="O13" s="209">
        <v>2</v>
      </c>
      <c r="P13" s="227">
        <f>ROUND(AI6/(M13/1000)+1,0)</f>
        <v>172</v>
      </c>
      <c r="Q13" s="209">
        <f>+SUMPRODUCT(D13:K18)</f>
        <v>4600</v>
      </c>
      <c r="R13" s="219">
        <f>(Q13-(2*L13*N13))/1000</f>
        <v>4.5599999999999996</v>
      </c>
      <c r="S13" s="219">
        <f>+P16*R13</f>
        <v>1568.6399999999999</v>
      </c>
      <c r="T13" s="209">
        <f>ROUND((L13*L13)/162,3)</f>
        <v>0.61699999999999999</v>
      </c>
      <c r="U13" s="219">
        <f>+T13*S13</f>
        <v>967.85087999999996</v>
      </c>
      <c r="V13" s="226">
        <f>IF($L13=8,$T13*$S13,"0")/1000</f>
        <v>0</v>
      </c>
      <c r="W13" s="273">
        <f>IF($L13=10,$T13*$S13,"")/1000</f>
        <v>0.96785087999999997</v>
      </c>
      <c r="X13" s="225">
        <f>IF($L13=12,$T13*$S13,"0")/1000</f>
        <v>0</v>
      </c>
      <c r="Y13" s="226">
        <f>IF($L13=16,$T13*$S13,"0")/1000</f>
        <v>0</v>
      </c>
      <c r="Z13" s="226">
        <f>IF($L13=20,$T13*$S13,"0")/1000</f>
        <v>0</v>
      </c>
      <c r="AA13" s="226">
        <f>IF($L13=25,$T13*$S13,"0")/1000</f>
        <v>0</v>
      </c>
      <c r="AB13" s="226">
        <f>IF($L13=32,$T13*$S13,"0")/1000</f>
        <v>0</v>
      </c>
      <c r="AC13" s="217" t="s">
        <v>153</v>
      </c>
      <c r="AD13" s="59"/>
      <c r="AE13" s="53">
        <v>1400</v>
      </c>
      <c r="AG13" s="49">
        <f>AE13/COS(RADIANS(11))</f>
        <v>1426.2033729372999</v>
      </c>
    </row>
    <row r="14" spans="2:35" ht="23.15" customHeight="1" x14ac:dyDescent="0.3">
      <c r="B14" s="216"/>
      <c r="C14" s="213"/>
      <c r="D14" s="55"/>
      <c r="E14" s="56"/>
      <c r="F14" s="274"/>
      <c r="G14" s="274"/>
      <c r="H14" s="274"/>
      <c r="I14" s="274"/>
      <c r="J14" s="56"/>
      <c r="K14" s="57"/>
      <c r="L14" s="210"/>
      <c r="M14" s="210"/>
      <c r="N14" s="210"/>
      <c r="O14" s="210"/>
      <c r="P14" s="228"/>
      <c r="Q14" s="210"/>
      <c r="R14" s="220"/>
      <c r="S14" s="220"/>
      <c r="T14" s="210"/>
      <c r="U14" s="220"/>
      <c r="V14" s="226"/>
      <c r="W14" s="224"/>
      <c r="X14" s="226"/>
      <c r="Y14" s="226"/>
      <c r="Z14" s="226"/>
      <c r="AA14" s="226"/>
      <c r="AB14" s="226"/>
      <c r="AC14" s="217"/>
      <c r="AD14" s="59"/>
      <c r="AE14" s="53"/>
      <c r="AH14">
        <f>1.2-0.225</f>
        <v>0.97499999999999998</v>
      </c>
    </row>
    <row r="15" spans="2:35" ht="23.15" customHeight="1" x14ac:dyDescent="0.3">
      <c r="B15" s="216"/>
      <c r="C15" s="213"/>
      <c r="D15" s="55"/>
      <c r="E15" s="56"/>
      <c r="F15" s="61"/>
      <c r="G15" s="62"/>
      <c r="H15" s="62"/>
      <c r="I15" s="63"/>
      <c r="J15" s="56"/>
      <c r="K15" s="57"/>
      <c r="L15" s="210"/>
      <c r="M15" s="210"/>
      <c r="N15" s="210"/>
      <c r="O15" s="210"/>
      <c r="P15" s="228"/>
      <c r="Q15" s="210"/>
      <c r="R15" s="220"/>
      <c r="S15" s="220"/>
      <c r="T15" s="210"/>
      <c r="U15" s="220"/>
      <c r="V15" s="226"/>
      <c r="W15" s="224"/>
      <c r="X15" s="226"/>
      <c r="Y15" s="226"/>
      <c r="Z15" s="226"/>
      <c r="AA15" s="226"/>
      <c r="AB15" s="226"/>
      <c r="AC15" s="217"/>
      <c r="AD15" s="59"/>
      <c r="AE15" s="53"/>
    </row>
    <row r="16" spans="2:35" ht="23.15" customHeight="1" x14ac:dyDescent="0.45">
      <c r="B16" s="216"/>
      <c r="C16" s="213"/>
      <c r="D16" s="257">
        <f>(0.3*2500)+225-75</f>
        <v>900</v>
      </c>
      <c r="E16" s="248"/>
      <c r="F16" s="55"/>
      <c r="G16" s="56"/>
      <c r="H16" s="56"/>
      <c r="I16" s="57"/>
      <c r="J16" s="257">
        <f>+$D$16</f>
        <v>900</v>
      </c>
      <c r="K16" s="248"/>
      <c r="L16" s="210"/>
      <c r="M16" s="210"/>
      <c r="N16" s="210"/>
      <c r="O16" s="210"/>
      <c r="P16" s="210">
        <f>+O13*P13</f>
        <v>344</v>
      </c>
      <c r="Q16" s="210"/>
      <c r="R16" s="220"/>
      <c r="S16" s="220"/>
      <c r="T16" s="210"/>
      <c r="U16" s="220"/>
      <c r="V16" s="226"/>
      <c r="W16" s="224"/>
      <c r="X16" s="226"/>
      <c r="Y16" s="226"/>
      <c r="Z16" s="226"/>
      <c r="AA16" s="226"/>
      <c r="AB16" s="226"/>
      <c r="AC16" s="217"/>
      <c r="AD16" s="59"/>
      <c r="AE16" s="53"/>
      <c r="AF16" s="64">
        <f>(0.3*2000)+220-(75)</f>
        <v>745</v>
      </c>
    </row>
    <row r="17" spans="2:45" ht="23.15" customHeight="1" x14ac:dyDescent="0.3">
      <c r="B17" s="216"/>
      <c r="C17" s="213"/>
      <c r="D17" s="257"/>
      <c r="E17" s="247"/>
      <c r="F17" s="56"/>
      <c r="G17" s="56"/>
      <c r="H17" s="56"/>
      <c r="I17" s="56"/>
      <c r="J17" s="247"/>
      <c r="K17" s="248"/>
      <c r="L17" s="210"/>
      <c r="M17" s="210"/>
      <c r="N17" s="210"/>
      <c r="O17" s="210"/>
      <c r="P17" s="210"/>
      <c r="Q17" s="210"/>
      <c r="R17" s="220"/>
      <c r="S17" s="220"/>
      <c r="T17" s="210"/>
      <c r="U17" s="220"/>
      <c r="V17" s="226"/>
      <c r="W17" s="224"/>
      <c r="X17" s="226"/>
      <c r="Y17" s="226"/>
      <c r="Z17" s="226"/>
      <c r="AA17" s="226"/>
      <c r="AB17" s="226"/>
      <c r="AC17" s="217"/>
      <c r="AD17" s="59"/>
      <c r="AE17" s="53"/>
      <c r="AF17" s="65">
        <f>AF16/COS(RADIANS(11))</f>
        <v>758.94393774163461</v>
      </c>
      <c r="AG17" s="65">
        <f>150/COS(RADIANS(11))</f>
        <v>152.80750424328212</v>
      </c>
    </row>
    <row r="18" spans="2:45" ht="23.15" customHeight="1" x14ac:dyDescent="0.3">
      <c r="B18" s="209"/>
      <c r="C18" s="213"/>
      <c r="D18" s="66"/>
      <c r="E18" s="67"/>
      <c r="F18" s="67"/>
      <c r="G18" s="67"/>
      <c r="H18" s="67"/>
      <c r="I18" s="67"/>
      <c r="J18" s="67"/>
      <c r="K18" s="68"/>
      <c r="L18" s="210"/>
      <c r="M18" s="210"/>
      <c r="N18" s="210"/>
      <c r="O18" s="210"/>
      <c r="P18" s="210"/>
      <c r="Q18" s="210"/>
      <c r="R18" s="220"/>
      <c r="S18" s="220"/>
      <c r="T18" s="210"/>
      <c r="U18" s="220"/>
      <c r="V18" s="226"/>
      <c r="W18" s="224"/>
      <c r="X18" s="226"/>
      <c r="Y18" s="226"/>
      <c r="Z18" s="226"/>
      <c r="AA18" s="226"/>
      <c r="AB18" s="226"/>
      <c r="AC18" s="217"/>
      <c r="AD18" s="59"/>
      <c r="AE18" s="53"/>
      <c r="AF18" s="65">
        <f>150/COS(RADIANS(11))</f>
        <v>152.80750424328212</v>
      </c>
      <c r="AG18" s="65">
        <f>300/COS(RADIANS(11))</f>
        <v>305.61500848656425</v>
      </c>
    </row>
    <row r="19" spans="2:45" ht="17.05" customHeight="1" x14ac:dyDescent="0.3">
      <c r="B19" s="216">
        <v>2</v>
      </c>
      <c r="C19" s="245" t="s">
        <v>154</v>
      </c>
      <c r="D19" s="61"/>
      <c r="E19" s="62"/>
      <c r="F19" s="62"/>
      <c r="G19" s="62"/>
      <c r="H19" s="62"/>
      <c r="I19" s="62"/>
      <c r="J19" s="62"/>
      <c r="K19" s="63"/>
      <c r="L19" s="215">
        <v>10</v>
      </c>
      <c r="M19" s="216">
        <v>175</v>
      </c>
      <c r="N19" s="216">
        <v>2</v>
      </c>
      <c r="O19" s="216">
        <v>2</v>
      </c>
      <c r="P19" s="228">
        <f>ROUND(AI6/(M19/1000)+1,0)</f>
        <v>172</v>
      </c>
      <c r="Q19" s="209">
        <f>+SUMPRODUCT(D19:K24)</f>
        <v>3010</v>
      </c>
      <c r="R19" s="219">
        <f>(Q19-(2*L19*N19))/1000</f>
        <v>2.97</v>
      </c>
      <c r="S19" s="220">
        <f>+P22*R19</f>
        <v>1021.6800000000001</v>
      </c>
      <c r="T19" s="209">
        <f>ROUND((L19*L19)/162,3)</f>
        <v>0.61699999999999999</v>
      </c>
      <c r="U19" s="220">
        <f>+T19*S19</f>
        <v>630.37656000000004</v>
      </c>
      <c r="V19" s="226">
        <f>IF($L19=8,$T19*$S19,"0")/1000</f>
        <v>0</v>
      </c>
      <c r="W19" s="273">
        <f>IF($L19=10,$T19*$S19,"")/1000</f>
        <v>0.63037656000000009</v>
      </c>
      <c r="X19" s="225">
        <f>IF($L19=12,$T19*$S19,"0")/1000</f>
        <v>0</v>
      </c>
      <c r="Y19" s="226">
        <f>IF($L19=16,$T19*$S19,"0")/1000</f>
        <v>0</v>
      </c>
      <c r="Z19" s="226">
        <f>IF($L19=20,$T19*$S19,"0")/1000</f>
        <v>0</v>
      </c>
      <c r="AA19" s="226">
        <f>IF($L19=25,$T19*$S19,"0")/1000</f>
        <v>0</v>
      </c>
      <c r="AB19" s="226">
        <f>IF($L19=32,$T19*$S19,"0")/1000</f>
        <v>0</v>
      </c>
      <c r="AC19" s="217" t="s">
        <v>153</v>
      </c>
      <c r="AF19" s="65">
        <f>250/COS(RADIANS(11))</f>
        <v>254.67917373880354</v>
      </c>
    </row>
    <row r="20" spans="2:45" ht="17.05" customHeight="1" x14ac:dyDescent="0.3">
      <c r="B20" s="216"/>
      <c r="C20" s="245"/>
      <c r="D20" s="257">
        <f>225-75-45</f>
        <v>105</v>
      </c>
      <c r="E20" s="248"/>
      <c r="F20" s="55"/>
      <c r="G20" s="56"/>
      <c r="H20" s="56"/>
      <c r="I20" s="57"/>
      <c r="J20" s="257">
        <f>+$D$20</f>
        <v>105</v>
      </c>
      <c r="K20" s="248"/>
      <c r="L20" s="216"/>
      <c r="M20" s="216"/>
      <c r="N20" s="216"/>
      <c r="O20" s="216"/>
      <c r="P20" s="228"/>
      <c r="Q20" s="210"/>
      <c r="R20" s="220"/>
      <c r="S20" s="220"/>
      <c r="T20" s="210"/>
      <c r="U20" s="210"/>
      <c r="V20" s="226"/>
      <c r="W20" s="224"/>
      <c r="X20" s="226"/>
      <c r="Y20" s="226"/>
      <c r="Z20" s="226"/>
      <c r="AA20" s="226"/>
      <c r="AB20" s="226"/>
      <c r="AC20" s="217"/>
      <c r="AF20" s="65">
        <f>975/COS(RADIANS(11))</f>
        <v>993.2487775813338</v>
      </c>
      <c r="AH20" s="233"/>
      <c r="AI20" s="233"/>
      <c r="AJ20" s="233"/>
      <c r="AK20" s="233"/>
      <c r="AL20" s="233"/>
      <c r="AM20" s="233"/>
      <c r="AN20" s="233"/>
      <c r="AO20" s="233"/>
      <c r="AP20" s="233"/>
      <c r="AQ20" s="233"/>
      <c r="AR20" s="233"/>
      <c r="AS20" s="233"/>
    </row>
    <row r="21" spans="2:45" ht="17.05" customHeight="1" x14ac:dyDescent="0.3">
      <c r="B21" s="216"/>
      <c r="C21" s="245"/>
      <c r="D21" s="257"/>
      <c r="E21" s="247"/>
      <c r="F21" s="55"/>
      <c r="G21" s="56"/>
      <c r="H21" s="56"/>
      <c r="I21" s="57"/>
      <c r="J21" s="257"/>
      <c r="K21" s="247"/>
      <c r="L21" s="216"/>
      <c r="M21" s="216"/>
      <c r="N21" s="216"/>
      <c r="O21" s="216"/>
      <c r="P21" s="228"/>
      <c r="Q21" s="210"/>
      <c r="R21" s="220"/>
      <c r="S21" s="220"/>
      <c r="T21" s="210"/>
      <c r="U21" s="210"/>
      <c r="V21" s="226"/>
      <c r="W21" s="224"/>
      <c r="X21" s="226"/>
      <c r="Y21" s="226"/>
      <c r="Z21" s="226"/>
      <c r="AA21" s="226"/>
      <c r="AB21" s="226"/>
      <c r="AC21" s="217"/>
      <c r="AF21" s="65"/>
      <c r="AH21" s="233"/>
      <c r="AI21" s="233"/>
      <c r="AJ21" s="233"/>
      <c r="AK21" s="233"/>
      <c r="AL21" s="233"/>
      <c r="AM21" s="233"/>
      <c r="AN21" s="233"/>
      <c r="AO21" s="233"/>
      <c r="AP21" s="233"/>
      <c r="AQ21" s="233"/>
      <c r="AR21" s="233"/>
      <c r="AS21" s="233"/>
    </row>
    <row r="22" spans="2:45" ht="17.05" customHeight="1" x14ac:dyDescent="0.45">
      <c r="B22" s="216"/>
      <c r="C22" s="245"/>
      <c r="D22" s="70"/>
      <c r="E22" s="70"/>
      <c r="F22" s="66"/>
      <c r="G22" s="67"/>
      <c r="H22" s="67"/>
      <c r="I22" s="68"/>
      <c r="J22" s="257"/>
      <c r="K22" s="248"/>
      <c r="L22" s="216"/>
      <c r="M22" s="216"/>
      <c r="N22" s="216"/>
      <c r="O22" s="216"/>
      <c r="P22" s="210">
        <f>+O19*P19</f>
        <v>344</v>
      </c>
      <c r="Q22" s="210"/>
      <c r="R22" s="220"/>
      <c r="S22" s="220"/>
      <c r="T22" s="210"/>
      <c r="U22" s="210"/>
      <c r="V22" s="226"/>
      <c r="W22" s="224"/>
      <c r="X22" s="226"/>
      <c r="Y22" s="226"/>
      <c r="Z22" s="226"/>
      <c r="AA22" s="226"/>
      <c r="AB22" s="226"/>
      <c r="AC22" s="217"/>
      <c r="AH22" s="233"/>
      <c r="AI22" s="233"/>
      <c r="AJ22" s="233"/>
      <c r="AK22" s="233"/>
      <c r="AL22" s="233"/>
      <c r="AM22" s="233"/>
      <c r="AN22" s="233"/>
      <c r="AO22" s="233"/>
      <c r="AP22" s="233"/>
      <c r="AQ22" s="233"/>
      <c r="AR22" s="233"/>
      <c r="AS22" s="233"/>
    </row>
    <row r="23" spans="2:45" ht="17.05" customHeight="1" x14ac:dyDescent="0.45">
      <c r="B23" s="216"/>
      <c r="C23" s="245"/>
      <c r="D23" s="70"/>
      <c r="E23" s="70"/>
      <c r="F23" s="274">
        <f>F13</f>
        <v>2800</v>
      </c>
      <c r="G23" s="274"/>
      <c r="H23" s="274"/>
      <c r="I23" s="274"/>
      <c r="J23" s="247"/>
      <c r="K23" s="248"/>
      <c r="L23" s="216"/>
      <c r="M23" s="216"/>
      <c r="N23" s="216"/>
      <c r="O23" s="216"/>
      <c r="P23" s="210"/>
      <c r="Q23" s="210"/>
      <c r="R23" s="220"/>
      <c r="S23" s="220"/>
      <c r="T23" s="210"/>
      <c r="U23" s="210"/>
      <c r="V23" s="226"/>
      <c r="W23" s="224"/>
      <c r="X23" s="226"/>
      <c r="Y23" s="226"/>
      <c r="Z23" s="226"/>
      <c r="AA23" s="226"/>
      <c r="AB23" s="226"/>
      <c r="AC23" s="217"/>
      <c r="AH23" s="233"/>
      <c r="AI23" s="233"/>
      <c r="AJ23" s="233"/>
      <c r="AK23" s="233"/>
      <c r="AL23" s="233"/>
      <c r="AM23" s="233"/>
      <c r="AN23" s="233"/>
      <c r="AO23" s="233"/>
      <c r="AP23" s="233"/>
      <c r="AQ23" s="233"/>
      <c r="AR23" s="233"/>
      <c r="AS23" s="233"/>
    </row>
    <row r="24" spans="2:45" ht="17.05" customHeight="1" x14ac:dyDescent="0.3">
      <c r="B24" s="209"/>
      <c r="C24" s="245"/>
      <c r="D24" s="66"/>
      <c r="E24" s="67"/>
      <c r="F24" s="244"/>
      <c r="G24" s="244"/>
      <c r="H24" s="244"/>
      <c r="I24" s="244"/>
      <c r="J24" s="67"/>
      <c r="K24" s="68"/>
      <c r="L24" s="209"/>
      <c r="M24" s="209"/>
      <c r="N24" s="209"/>
      <c r="O24" s="209"/>
      <c r="P24" s="210"/>
      <c r="Q24" s="210"/>
      <c r="R24" s="220"/>
      <c r="S24" s="220"/>
      <c r="T24" s="210"/>
      <c r="U24" s="210"/>
      <c r="V24" s="226"/>
      <c r="W24" s="224"/>
      <c r="X24" s="226"/>
      <c r="Y24" s="226"/>
      <c r="Z24" s="226"/>
      <c r="AA24" s="226"/>
      <c r="AB24" s="226"/>
      <c r="AC24" s="217"/>
      <c r="AD24" s="71"/>
      <c r="AG24">
        <f>1/COS(RADIANS(11))</f>
        <v>1.0187166949552142</v>
      </c>
      <c r="AH24" s="233"/>
      <c r="AI24" s="233"/>
      <c r="AJ24" s="233"/>
      <c r="AK24" s="233"/>
      <c r="AL24" s="233"/>
      <c r="AM24" s="233"/>
      <c r="AN24" s="233"/>
      <c r="AO24" s="233"/>
      <c r="AP24" s="233"/>
      <c r="AQ24" s="233"/>
      <c r="AR24" s="233"/>
      <c r="AS24" s="233"/>
    </row>
    <row r="25" spans="2:45" ht="17.05" customHeight="1" x14ac:dyDescent="0.3">
      <c r="B25" s="215" t="s">
        <v>181</v>
      </c>
      <c r="C25" s="245" t="s">
        <v>182</v>
      </c>
      <c r="D25" s="61"/>
      <c r="E25" s="62"/>
      <c r="F25" s="62"/>
      <c r="G25" s="62"/>
      <c r="H25" s="62"/>
      <c r="I25" s="62"/>
      <c r="J25" s="62"/>
      <c r="K25" s="63"/>
      <c r="L25" s="215">
        <v>12</v>
      </c>
      <c r="M25" s="215">
        <v>175</v>
      </c>
      <c r="N25" s="215">
        <v>0</v>
      </c>
      <c r="O25" s="215">
        <v>2</v>
      </c>
      <c r="P25" s="228">
        <f>ROUND(AI6/(M25/1000),0)</f>
        <v>171</v>
      </c>
      <c r="Q25" s="210">
        <f>+SUMPRODUCT(D25:K30)</f>
        <v>1750</v>
      </c>
      <c r="R25" s="220">
        <f>(Q25-(2*L25*N25))/1000</f>
        <v>1.75</v>
      </c>
      <c r="S25" s="220">
        <f>+P28*R25</f>
        <v>598.5</v>
      </c>
      <c r="T25" s="210">
        <f>ROUND((L25*L25)/162,3)</f>
        <v>0.88900000000000001</v>
      </c>
      <c r="U25" s="220">
        <f>+T25*S25</f>
        <v>532.06650000000002</v>
      </c>
      <c r="V25" s="226">
        <f>IF($L25=8,$T25*$S25,"0")/1000</f>
        <v>0</v>
      </c>
      <c r="W25" s="226">
        <f>IF($L25=10,$T25*$S25,"0")/1000</f>
        <v>0</v>
      </c>
      <c r="X25" s="223">
        <f>IF($L25=12,$T25*$S25,"0")/1000</f>
        <v>0.5320665</v>
      </c>
      <c r="Y25" s="226">
        <f>IF($L25=16,$T25*$S25,"0")/1000</f>
        <v>0</v>
      </c>
      <c r="Z25" s="226">
        <f>IF($L25=20,$T25*$S25,"0")/1000</f>
        <v>0</v>
      </c>
      <c r="AA25" s="226">
        <f>IF($L25=25,$T25*$S25,"0")/1000</f>
        <v>0</v>
      </c>
      <c r="AB25" s="226">
        <f>IF($L25=32,$T25*$S25,"0")/1000</f>
        <v>0</v>
      </c>
      <c r="AC25" s="217" t="s">
        <v>153</v>
      </c>
      <c r="AH25" s="233"/>
      <c r="AI25" s="233"/>
      <c r="AJ25" s="233"/>
      <c r="AK25" s="233"/>
      <c r="AL25" s="233"/>
      <c r="AM25" s="233"/>
      <c r="AN25" s="233"/>
      <c r="AO25" s="233"/>
      <c r="AP25" s="233"/>
      <c r="AQ25" s="233"/>
      <c r="AR25" s="233"/>
      <c r="AS25" s="233"/>
    </row>
    <row r="26" spans="2:45" ht="17.05" customHeight="1" x14ac:dyDescent="0.3">
      <c r="B26" s="216"/>
      <c r="C26" s="245"/>
      <c r="D26" s="55"/>
      <c r="E26" s="56"/>
      <c r="F26" s="56"/>
      <c r="G26" s="56"/>
      <c r="H26" s="56"/>
      <c r="I26" s="56"/>
      <c r="J26" s="56"/>
      <c r="K26" s="57"/>
      <c r="L26" s="216"/>
      <c r="M26" s="216"/>
      <c r="N26" s="216"/>
      <c r="O26" s="216"/>
      <c r="P26" s="228"/>
      <c r="Q26" s="210"/>
      <c r="R26" s="220"/>
      <c r="S26" s="220"/>
      <c r="T26" s="210"/>
      <c r="U26" s="210"/>
      <c r="V26" s="226"/>
      <c r="W26" s="226"/>
      <c r="X26" s="224"/>
      <c r="Y26" s="226"/>
      <c r="Z26" s="226"/>
      <c r="AA26" s="226"/>
      <c r="AB26" s="226"/>
      <c r="AC26" s="217"/>
      <c r="AE26">
        <f>13738+3079</f>
        <v>16817</v>
      </c>
      <c r="AG26">
        <f>COS(RADIANS(11))</f>
        <v>0.98162718344766398</v>
      </c>
      <c r="AH26" s="233"/>
      <c r="AI26" s="233"/>
      <c r="AJ26" s="233"/>
      <c r="AK26" s="233"/>
      <c r="AL26" s="233"/>
      <c r="AM26" s="233"/>
      <c r="AN26" s="233"/>
      <c r="AO26" s="233"/>
      <c r="AP26" s="233"/>
      <c r="AQ26" s="233"/>
      <c r="AR26" s="233"/>
      <c r="AS26" s="233"/>
    </row>
    <row r="27" spans="2:45" ht="17.05" customHeight="1" x14ac:dyDescent="0.3">
      <c r="B27" s="216"/>
      <c r="C27" s="245"/>
      <c r="D27" s="55"/>
      <c r="E27" s="56"/>
      <c r="F27" s="67"/>
      <c r="G27" s="67"/>
      <c r="H27" s="67"/>
      <c r="I27" s="67"/>
      <c r="J27" s="56"/>
      <c r="K27" s="57"/>
      <c r="L27" s="216"/>
      <c r="M27" s="216"/>
      <c r="N27" s="216"/>
      <c r="O27" s="216"/>
      <c r="P27" s="228"/>
      <c r="Q27" s="210"/>
      <c r="R27" s="220"/>
      <c r="S27" s="220"/>
      <c r="T27" s="210"/>
      <c r="U27" s="210"/>
      <c r="V27" s="226"/>
      <c r="W27" s="226"/>
      <c r="X27" s="224"/>
      <c r="Y27" s="226"/>
      <c r="Z27" s="226"/>
      <c r="AA27" s="226"/>
      <c r="AB27" s="226"/>
      <c r="AC27" s="217"/>
      <c r="AH27" s="233"/>
      <c r="AI27" s="233"/>
      <c r="AJ27" s="233"/>
      <c r="AK27" s="233"/>
      <c r="AL27" s="233"/>
      <c r="AM27" s="233"/>
      <c r="AN27" s="233"/>
      <c r="AO27" s="233"/>
      <c r="AP27" s="233"/>
      <c r="AQ27" s="233"/>
      <c r="AR27" s="233"/>
      <c r="AS27" s="233"/>
    </row>
    <row r="28" spans="2:45" ht="17.05" customHeight="1" x14ac:dyDescent="0.3">
      <c r="B28" s="216"/>
      <c r="C28" s="245"/>
      <c r="D28" s="55"/>
      <c r="E28" s="56"/>
      <c r="F28" s="274">
        <f>2500-(0.15*2500*2)</f>
        <v>1750</v>
      </c>
      <c r="G28" s="274"/>
      <c r="H28" s="274"/>
      <c r="I28" s="274"/>
      <c r="J28" s="56"/>
      <c r="K28" s="57"/>
      <c r="L28" s="216"/>
      <c r="M28" s="216"/>
      <c r="N28" s="216"/>
      <c r="O28" s="216"/>
      <c r="P28" s="210">
        <f>+O25*P25</f>
        <v>342</v>
      </c>
      <c r="Q28" s="210"/>
      <c r="R28" s="220"/>
      <c r="S28" s="220"/>
      <c r="T28" s="210"/>
      <c r="U28" s="210"/>
      <c r="V28" s="226"/>
      <c r="W28" s="226"/>
      <c r="X28" s="224"/>
      <c r="Y28" s="226"/>
      <c r="Z28" s="226"/>
      <c r="AA28" s="226"/>
      <c r="AB28" s="226"/>
      <c r="AC28" s="217"/>
      <c r="AG28">
        <f>2000+220+220-150</f>
        <v>2290</v>
      </c>
      <c r="AH28" s="233">
        <f>AG28*AG24</f>
        <v>2332.8612314474408</v>
      </c>
      <c r="AI28" s="233"/>
      <c r="AJ28" s="233"/>
      <c r="AK28" s="233"/>
      <c r="AL28" s="233"/>
      <c r="AM28" s="233"/>
      <c r="AN28" s="233"/>
      <c r="AO28" s="233"/>
      <c r="AP28" s="233"/>
      <c r="AQ28" s="233"/>
      <c r="AR28" s="233"/>
      <c r="AS28" s="233"/>
    </row>
    <row r="29" spans="2:45" ht="17.05" customHeight="1" x14ac:dyDescent="0.3">
      <c r="B29" s="216"/>
      <c r="C29" s="245"/>
      <c r="D29" s="55"/>
      <c r="E29" s="56"/>
      <c r="F29" s="274"/>
      <c r="G29" s="274"/>
      <c r="H29" s="274"/>
      <c r="I29" s="274"/>
      <c r="J29" s="56"/>
      <c r="K29" s="57"/>
      <c r="L29" s="216"/>
      <c r="M29" s="216"/>
      <c r="N29" s="216"/>
      <c r="O29" s="216"/>
      <c r="P29" s="210"/>
      <c r="Q29" s="210"/>
      <c r="R29" s="220"/>
      <c r="S29" s="220"/>
      <c r="T29" s="210"/>
      <c r="U29" s="210"/>
      <c r="V29" s="226"/>
      <c r="W29" s="226"/>
      <c r="X29" s="224"/>
      <c r="Y29" s="226"/>
      <c r="Z29" s="226"/>
      <c r="AA29" s="226"/>
      <c r="AB29" s="226"/>
      <c r="AC29" s="217"/>
      <c r="AG29" s="77">
        <f>AG28*(1/AG26)</f>
        <v>2332.8612314474408</v>
      </c>
      <c r="AH29" s="233"/>
      <c r="AI29" s="233"/>
      <c r="AJ29" s="233"/>
      <c r="AK29" s="233"/>
      <c r="AL29" s="233"/>
      <c r="AM29" s="233"/>
      <c r="AN29" s="233"/>
      <c r="AO29" s="233"/>
      <c r="AP29" s="233"/>
      <c r="AQ29" s="233"/>
      <c r="AR29" s="233"/>
      <c r="AS29" s="233"/>
    </row>
    <row r="30" spans="2:45" ht="17.05" customHeight="1" x14ac:dyDescent="0.3">
      <c r="B30" s="209"/>
      <c r="C30" s="245"/>
      <c r="D30" s="66"/>
      <c r="E30" s="67"/>
      <c r="F30" s="67"/>
      <c r="G30" s="67"/>
      <c r="H30" s="67"/>
      <c r="I30" s="67"/>
      <c r="J30" s="67"/>
      <c r="K30" s="68"/>
      <c r="L30" s="209"/>
      <c r="M30" s="209"/>
      <c r="N30" s="209"/>
      <c r="O30" s="209"/>
      <c r="P30" s="210"/>
      <c r="Q30" s="210"/>
      <c r="R30" s="220"/>
      <c r="S30" s="220"/>
      <c r="T30" s="210"/>
      <c r="U30" s="210"/>
      <c r="V30" s="226"/>
      <c r="W30" s="226"/>
      <c r="X30" s="224"/>
      <c r="Y30" s="226"/>
      <c r="Z30" s="226"/>
      <c r="AA30" s="226"/>
      <c r="AB30" s="226"/>
      <c r="AC30" s="217"/>
      <c r="AH30" s="233"/>
      <c r="AI30" s="233"/>
      <c r="AJ30" s="233"/>
      <c r="AK30" s="233"/>
      <c r="AL30" s="233"/>
      <c r="AM30" s="233"/>
      <c r="AN30" s="233"/>
      <c r="AO30" s="233"/>
      <c r="AP30" s="233"/>
      <c r="AQ30" s="233"/>
      <c r="AR30" s="233"/>
      <c r="AS30" s="233"/>
    </row>
    <row r="31" spans="2:45" ht="17.05" customHeight="1" x14ac:dyDescent="0.3">
      <c r="B31" s="215">
        <v>3</v>
      </c>
      <c r="C31" s="245" t="s">
        <v>155</v>
      </c>
      <c r="D31" s="61"/>
      <c r="E31" s="62"/>
      <c r="F31" s="62"/>
      <c r="G31" s="62"/>
      <c r="H31" s="62"/>
      <c r="I31" s="62"/>
      <c r="J31" s="62"/>
      <c r="K31" s="63"/>
      <c r="L31" s="215">
        <v>10</v>
      </c>
      <c r="M31" s="215">
        <v>175</v>
      </c>
      <c r="N31" s="216">
        <v>2</v>
      </c>
      <c r="O31" s="216">
        <v>2</v>
      </c>
      <c r="P31" s="228">
        <f>ROUND(AI6/(M31/1000)+1,0)</f>
        <v>172</v>
      </c>
      <c r="Q31" s="227">
        <f>+SUMPRODUCT(D31:K36)</f>
        <v>4600</v>
      </c>
      <c r="R31" s="219">
        <f>(Q31-(2*L31*N31))/1000</f>
        <v>4.5599999999999996</v>
      </c>
      <c r="S31" s="220">
        <f>+P34*R31</f>
        <v>1568.6399999999999</v>
      </c>
      <c r="T31" s="209">
        <f>ROUND((L31*L31)/162,3)</f>
        <v>0.61699999999999999</v>
      </c>
      <c r="U31" s="220">
        <f>+T31*S31</f>
        <v>967.85087999999996</v>
      </c>
      <c r="V31" s="226">
        <f>IF($L31=8,$T31*$S31,"0")/1000</f>
        <v>0</v>
      </c>
      <c r="W31" s="273">
        <f>IF($L31=10,$T31*$S31,"")/1000</f>
        <v>0.96785087999999997</v>
      </c>
      <c r="X31" s="225">
        <f>IF($L31=12,$T31*$S31,"0")/1000</f>
        <v>0</v>
      </c>
      <c r="Y31" s="226">
        <f>IF($L31=16,$T31*$S31,"0")/1000</f>
        <v>0</v>
      </c>
      <c r="Z31" s="226">
        <f>IF($L31=20,$T31*$S31,"0")/1000</f>
        <v>0</v>
      </c>
      <c r="AA31" s="226">
        <f>IF($L31=25,$T31*$S31,"0")/1000</f>
        <v>0</v>
      </c>
      <c r="AB31" s="226">
        <f>IF($L31=32,$T31*$S31,"0")/1000</f>
        <v>0</v>
      </c>
      <c r="AC31" s="217" t="s">
        <v>156</v>
      </c>
      <c r="AG31">
        <f>1.4*AG24</f>
        <v>1.4262033729372998</v>
      </c>
      <c r="AH31" s="233"/>
      <c r="AI31" s="233"/>
      <c r="AJ31" s="233"/>
      <c r="AK31" s="233"/>
      <c r="AL31" s="233"/>
      <c r="AM31" s="233"/>
      <c r="AN31" s="233"/>
      <c r="AO31" s="233"/>
      <c r="AP31" s="233"/>
      <c r="AQ31" s="233"/>
      <c r="AR31" s="233"/>
      <c r="AS31" s="233"/>
    </row>
    <row r="32" spans="2:45" ht="17.05" customHeight="1" x14ac:dyDescent="0.3">
      <c r="B32" s="216"/>
      <c r="C32" s="245"/>
      <c r="D32" s="257">
        <f>(0.3*2500)+225-75</f>
        <v>900</v>
      </c>
      <c r="E32" s="248"/>
      <c r="F32" s="55"/>
      <c r="G32" s="56"/>
      <c r="H32" s="56"/>
      <c r="I32" s="57"/>
      <c r="J32" s="257">
        <f>+$D$32</f>
        <v>900</v>
      </c>
      <c r="K32" s="248"/>
      <c r="L32" s="216"/>
      <c r="M32" s="216"/>
      <c r="N32" s="216"/>
      <c r="O32" s="216"/>
      <c r="P32" s="228"/>
      <c r="Q32" s="228"/>
      <c r="R32" s="220"/>
      <c r="S32" s="220"/>
      <c r="T32" s="210"/>
      <c r="U32" s="210"/>
      <c r="V32" s="226"/>
      <c r="W32" s="224"/>
      <c r="X32" s="226"/>
      <c r="Y32" s="226"/>
      <c r="Z32" s="226"/>
      <c r="AA32" s="226"/>
      <c r="AB32" s="226"/>
      <c r="AC32" s="217"/>
      <c r="AH32" s="233"/>
      <c r="AI32" s="233"/>
      <c r="AJ32" s="233"/>
      <c r="AK32" s="233"/>
      <c r="AL32" s="233"/>
      <c r="AM32" s="233"/>
      <c r="AN32" s="233"/>
      <c r="AO32" s="233"/>
      <c r="AP32" s="233"/>
      <c r="AQ32" s="233"/>
      <c r="AR32" s="233"/>
      <c r="AS32" s="233"/>
    </row>
    <row r="33" spans="2:45" ht="17.05" customHeight="1" x14ac:dyDescent="0.3">
      <c r="B33" s="216"/>
      <c r="C33" s="245"/>
      <c r="D33" s="257"/>
      <c r="E33" s="247"/>
      <c r="F33" s="55"/>
      <c r="G33" s="56"/>
      <c r="H33" s="56"/>
      <c r="I33" s="57"/>
      <c r="J33" s="257"/>
      <c r="K33" s="247"/>
      <c r="L33" s="216"/>
      <c r="M33" s="216"/>
      <c r="N33" s="216"/>
      <c r="O33" s="216"/>
      <c r="P33" s="228"/>
      <c r="Q33" s="228"/>
      <c r="R33" s="220"/>
      <c r="S33" s="220"/>
      <c r="T33" s="210"/>
      <c r="U33" s="210"/>
      <c r="V33" s="226"/>
      <c r="W33" s="224"/>
      <c r="X33" s="226"/>
      <c r="Y33" s="226"/>
      <c r="Z33" s="226"/>
      <c r="AA33" s="226"/>
      <c r="AB33" s="226"/>
      <c r="AC33" s="217"/>
      <c r="AH33" s="233"/>
      <c r="AI33" s="233"/>
      <c r="AJ33" s="233"/>
      <c r="AK33" s="233"/>
      <c r="AL33" s="233"/>
      <c r="AM33" s="233"/>
      <c r="AN33" s="233"/>
      <c r="AO33" s="233"/>
      <c r="AP33" s="233"/>
      <c r="AQ33" s="233"/>
      <c r="AR33" s="233"/>
      <c r="AS33" s="233"/>
    </row>
    <row r="34" spans="2:45" ht="17.05" customHeight="1" x14ac:dyDescent="0.45">
      <c r="B34" s="216"/>
      <c r="C34" s="245"/>
      <c r="D34" s="70"/>
      <c r="E34" s="70"/>
      <c r="F34" s="66"/>
      <c r="G34" s="67"/>
      <c r="H34" s="67"/>
      <c r="I34" s="68"/>
      <c r="J34" s="257"/>
      <c r="K34" s="248"/>
      <c r="L34" s="216"/>
      <c r="M34" s="216"/>
      <c r="N34" s="216"/>
      <c r="O34" s="216"/>
      <c r="P34" s="210">
        <f>+O31*P31</f>
        <v>344</v>
      </c>
      <c r="Q34" s="228"/>
      <c r="R34" s="220"/>
      <c r="S34" s="220"/>
      <c r="T34" s="210"/>
      <c r="U34" s="210"/>
      <c r="V34" s="226"/>
      <c r="W34" s="224"/>
      <c r="X34" s="226"/>
      <c r="Y34" s="226"/>
      <c r="Z34" s="226"/>
      <c r="AA34" s="226"/>
      <c r="AB34" s="226"/>
      <c r="AC34" s="217"/>
      <c r="AH34" s="233"/>
      <c r="AI34" s="233"/>
      <c r="AJ34" s="233"/>
      <c r="AK34" s="233"/>
      <c r="AL34" s="233"/>
      <c r="AM34" s="233"/>
      <c r="AN34" s="233"/>
      <c r="AO34" s="233"/>
      <c r="AP34" s="233"/>
      <c r="AQ34" s="233"/>
      <c r="AR34" s="233"/>
      <c r="AS34" s="233"/>
    </row>
    <row r="35" spans="2:45" ht="17.05" customHeight="1" x14ac:dyDescent="0.45">
      <c r="B35" s="216"/>
      <c r="C35" s="245"/>
      <c r="D35" s="70"/>
      <c r="E35" s="70"/>
      <c r="F35" s="274">
        <f>+F13</f>
        <v>2800</v>
      </c>
      <c r="G35" s="247"/>
      <c r="H35" s="247"/>
      <c r="I35" s="247"/>
      <c r="J35" s="247"/>
      <c r="K35" s="248"/>
      <c r="L35" s="216"/>
      <c r="M35" s="216"/>
      <c r="N35" s="216"/>
      <c r="O35" s="216"/>
      <c r="P35" s="210"/>
      <c r="Q35" s="228"/>
      <c r="R35" s="220"/>
      <c r="S35" s="220"/>
      <c r="T35" s="210"/>
      <c r="U35" s="210"/>
      <c r="V35" s="226"/>
      <c r="W35" s="224"/>
      <c r="X35" s="226"/>
      <c r="Y35" s="226"/>
      <c r="Z35" s="226"/>
      <c r="AA35" s="226"/>
      <c r="AB35" s="226"/>
      <c r="AC35" s="217"/>
      <c r="AH35" s="233"/>
      <c r="AI35" s="233"/>
      <c r="AJ35" s="233"/>
      <c r="AK35" s="233"/>
      <c r="AL35" s="233"/>
      <c r="AM35" s="233"/>
      <c r="AN35" s="233"/>
      <c r="AO35" s="233"/>
      <c r="AP35" s="233"/>
      <c r="AQ35" s="233"/>
      <c r="AR35" s="233"/>
      <c r="AS35" s="233"/>
    </row>
    <row r="36" spans="2:45" ht="17.05" customHeight="1" x14ac:dyDescent="0.3">
      <c r="B36" s="209"/>
      <c r="C36" s="245"/>
      <c r="D36" s="66"/>
      <c r="E36" s="67"/>
      <c r="F36" s="218"/>
      <c r="G36" s="218"/>
      <c r="H36" s="218"/>
      <c r="I36" s="218"/>
      <c r="J36" s="67"/>
      <c r="K36" s="68"/>
      <c r="L36" s="209"/>
      <c r="M36" s="209"/>
      <c r="N36" s="209"/>
      <c r="O36" s="209"/>
      <c r="P36" s="210"/>
      <c r="Q36" s="228"/>
      <c r="R36" s="220"/>
      <c r="S36" s="220"/>
      <c r="T36" s="210"/>
      <c r="U36" s="210"/>
      <c r="V36" s="226"/>
      <c r="W36" s="224"/>
      <c r="X36" s="226"/>
      <c r="Y36" s="226"/>
      <c r="Z36" s="226"/>
      <c r="AA36" s="226"/>
      <c r="AB36" s="226"/>
      <c r="AC36" s="217"/>
      <c r="AE36">
        <f>1.2-0.225</f>
        <v>0.97499999999999998</v>
      </c>
      <c r="AH36" s="233"/>
      <c r="AI36" s="233"/>
      <c r="AJ36" s="233"/>
      <c r="AK36" s="233"/>
      <c r="AL36" s="233"/>
      <c r="AM36" s="233"/>
      <c r="AN36" s="233"/>
      <c r="AO36" s="233"/>
      <c r="AP36" s="233"/>
      <c r="AQ36" s="233"/>
      <c r="AR36" s="233"/>
      <c r="AS36" s="233"/>
    </row>
    <row r="37" spans="2:45" ht="17.05" customHeight="1" x14ac:dyDescent="0.3">
      <c r="B37" s="215">
        <v>4</v>
      </c>
      <c r="C37" s="213" t="s">
        <v>157</v>
      </c>
      <c r="D37" s="61"/>
      <c r="E37" s="62"/>
      <c r="F37" s="243">
        <f>+F13</f>
        <v>2800</v>
      </c>
      <c r="G37" s="278"/>
      <c r="H37" s="278"/>
      <c r="I37" s="278"/>
      <c r="J37" s="62"/>
      <c r="K37" s="63"/>
      <c r="L37" s="215">
        <v>10</v>
      </c>
      <c r="M37" s="215">
        <v>175</v>
      </c>
      <c r="N37" s="210">
        <v>2</v>
      </c>
      <c r="O37" s="210">
        <v>2</v>
      </c>
      <c r="P37" s="228">
        <f>ROUND(AI6/(M37/1000)+1,0)</f>
        <v>172</v>
      </c>
      <c r="Q37" s="228">
        <f>+SUMPRODUCT(D37:K42)</f>
        <v>2950</v>
      </c>
      <c r="R37" s="220">
        <f>(Q37-(2*L37*N37))/1000</f>
        <v>2.91</v>
      </c>
      <c r="S37" s="220">
        <f>+P40*R37</f>
        <v>1001.0400000000001</v>
      </c>
      <c r="T37" s="210">
        <f>ROUND((L37*L37)/162,3)</f>
        <v>0.61699999999999999</v>
      </c>
      <c r="U37" s="220">
        <f>+T37*S37</f>
        <v>617.64168000000006</v>
      </c>
      <c r="V37" s="226">
        <f>IF($L37=8,$T37*$S37,"0")/1000</f>
        <v>0</v>
      </c>
      <c r="W37" s="226">
        <f>IF($L37=10,$T37*$S37,"0")/1000</f>
        <v>0.61764168000000008</v>
      </c>
      <c r="X37" s="223">
        <f>IF($L37=12,$T37*$S37,"0")/1000</f>
        <v>0</v>
      </c>
      <c r="Y37" s="226">
        <f>IF($L37=16,$T37*$S37,"0")/1000</f>
        <v>0</v>
      </c>
      <c r="Z37" s="226">
        <f>IF($L37=20,$T37*$S37,"0")/1000</f>
        <v>0</v>
      </c>
      <c r="AA37" s="226">
        <f>IF($L37=25,$T37*$S37,"0")/1000</f>
        <v>0</v>
      </c>
      <c r="AB37" s="226">
        <f>IF($L37=32,$T37*$S37,"0")/1000</f>
        <v>0</v>
      </c>
      <c r="AC37" s="217" t="s">
        <v>156</v>
      </c>
      <c r="AH37" s="233"/>
      <c r="AI37" s="233"/>
      <c r="AJ37" s="233"/>
      <c r="AK37" s="233"/>
      <c r="AL37" s="233"/>
      <c r="AM37" s="233"/>
      <c r="AN37" s="233"/>
      <c r="AO37" s="233"/>
      <c r="AP37" s="233"/>
      <c r="AQ37" s="233"/>
      <c r="AR37" s="233"/>
      <c r="AS37" s="233"/>
    </row>
    <row r="38" spans="2:45" ht="17.05" customHeight="1" x14ac:dyDescent="0.3">
      <c r="B38" s="216"/>
      <c r="C38" s="213"/>
      <c r="D38" s="55"/>
      <c r="E38" s="56"/>
      <c r="F38" s="247"/>
      <c r="G38" s="247"/>
      <c r="H38" s="247"/>
      <c r="I38" s="247"/>
      <c r="J38" s="56"/>
      <c r="K38" s="57"/>
      <c r="L38" s="216"/>
      <c r="M38" s="216"/>
      <c r="N38" s="210"/>
      <c r="O38" s="210"/>
      <c r="P38" s="228"/>
      <c r="Q38" s="228"/>
      <c r="R38" s="220"/>
      <c r="S38" s="220"/>
      <c r="T38" s="210"/>
      <c r="U38" s="210"/>
      <c r="V38" s="226"/>
      <c r="W38" s="226"/>
      <c r="X38" s="224"/>
      <c r="Y38" s="226"/>
      <c r="Z38" s="226"/>
      <c r="AA38" s="226"/>
      <c r="AB38" s="226"/>
      <c r="AC38" s="217"/>
      <c r="AH38" s="233"/>
      <c r="AI38" s="233"/>
      <c r="AJ38" s="233"/>
      <c r="AK38" s="233"/>
      <c r="AL38" s="233"/>
      <c r="AM38" s="233"/>
      <c r="AN38" s="233"/>
      <c r="AO38" s="233"/>
      <c r="AP38" s="233"/>
      <c r="AQ38" s="233"/>
      <c r="AR38" s="233"/>
      <c r="AS38" s="233"/>
    </row>
    <row r="39" spans="2:45" ht="17.05" customHeight="1" x14ac:dyDescent="0.3">
      <c r="B39" s="216"/>
      <c r="C39" s="213"/>
      <c r="D39" s="257">
        <f>225-75-75</f>
        <v>75</v>
      </c>
      <c r="E39" s="247"/>
      <c r="F39" s="61"/>
      <c r="G39" s="62"/>
      <c r="H39" s="62"/>
      <c r="I39" s="62"/>
      <c r="J39" s="257">
        <f>+$D$39</f>
        <v>75</v>
      </c>
      <c r="K39" s="248"/>
      <c r="L39" s="216"/>
      <c r="M39" s="216"/>
      <c r="N39" s="210"/>
      <c r="O39" s="210"/>
      <c r="P39" s="228"/>
      <c r="Q39" s="228"/>
      <c r="R39" s="220"/>
      <c r="S39" s="220"/>
      <c r="T39" s="210"/>
      <c r="U39" s="210"/>
      <c r="V39" s="226"/>
      <c r="W39" s="226"/>
      <c r="X39" s="224"/>
      <c r="Y39" s="226"/>
      <c r="Z39" s="226"/>
      <c r="AA39" s="226"/>
      <c r="AB39" s="226"/>
      <c r="AC39" s="217"/>
      <c r="AH39" s="233"/>
      <c r="AI39" s="233"/>
      <c r="AJ39" s="233"/>
      <c r="AK39" s="233"/>
      <c r="AL39" s="233"/>
      <c r="AM39" s="233"/>
      <c r="AN39" s="233"/>
      <c r="AO39" s="233"/>
      <c r="AP39" s="233"/>
      <c r="AQ39" s="233"/>
      <c r="AR39" s="233"/>
      <c r="AS39" s="233"/>
    </row>
    <row r="40" spans="2:45" ht="17.05" customHeight="1" x14ac:dyDescent="0.3">
      <c r="B40" s="216"/>
      <c r="C40" s="213"/>
      <c r="D40" s="257"/>
      <c r="E40" s="247"/>
      <c r="F40" s="55"/>
      <c r="G40" s="56"/>
      <c r="H40" s="56"/>
      <c r="I40" s="56"/>
      <c r="J40" s="257"/>
      <c r="K40" s="248"/>
      <c r="L40" s="216"/>
      <c r="M40" s="216"/>
      <c r="N40" s="210"/>
      <c r="O40" s="210"/>
      <c r="P40" s="210">
        <f>+O37*P37</f>
        <v>344</v>
      </c>
      <c r="Q40" s="228"/>
      <c r="R40" s="220"/>
      <c r="S40" s="220"/>
      <c r="T40" s="210"/>
      <c r="U40" s="210"/>
      <c r="V40" s="226"/>
      <c r="W40" s="226"/>
      <c r="X40" s="224"/>
      <c r="Y40" s="226"/>
      <c r="Z40" s="226"/>
      <c r="AA40" s="226"/>
      <c r="AB40" s="226"/>
      <c r="AC40" s="217"/>
      <c r="AH40" s="233"/>
      <c r="AI40" s="233"/>
      <c r="AJ40" s="233"/>
      <c r="AK40" s="233"/>
      <c r="AL40" s="233"/>
      <c r="AM40" s="233"/>
      <c r="AN40" s="233"/>
      <c r="AO40" s="233"/>
      <c r="AP40" s="233"/>
      <c r="AQ40" s="233"/>
      <c r="AR40" s="233"/>
      <c r="AS40" s="233"/>
    </row>
    <row r="41" spans="2:45" ht="17.05" customHeight="1" x14ac:dyDescent="0.3">
      <c r="B41" s="216"/>
      <c r="C41" s="213"/>
      <c r="D41" s="55"/>
      <c r="E41" s="56"/>
      <c r="F41" s="56"/>
      <c r="G41" s="56"/>
      <c r="H41" s="56"/>
      <c r="I41" s="56"/>
      <c r="J41" s="56"/>
      <c r="K41" s="57"/>
      <c r="L41" s="216"/>
      <c r="M41" s="216"/>
      <c r="N41" s="210"/>
      <c r="O41" s="210"/>
      <c r="P41" s="210"/>
      <c r="Q41" s="228"/>
      <c r="R41" s="220"/>
      <c r="S41" s="220"/>
      <c r="T41" s="210"/>
      <c r="U41" s="210"/>
      <c r="V41" s="226"/>
      <c r="W41" s="226"/>
      <c r="X41" s="224"/>
      <c r="Y41" s="226"/>
      <c r="Z41" s="226"/>
      <c r="AA41" s="226"/>
      <c r="AB41" s="226"/>
      <c r="AC41" s="217"/>
      <c r="AH41" s="233"/>
      <c r="AI41" s="233"/>
      <c r="AJ41" s="233"/>
      <c r="AK41" s="233"/>
      <c r="AL41" s="233"/>
      <c r="AM41" s="233"/>
      <c r="AN41" s="233"/>
      <c r="AO41" s="233"/>
      <c r="AP41" s="233"/>
      <c r="AQ41" s="233"/>
      <c r="AR41" s="233"/>
      <c r="AS41" s="233"/>
    </row>
    <row r="42" spans="2:45" ht="17.05" customHeight="1" x14ac:dyDescent="0.3">
      <c r="B42" s="209"/>
      <c r="C42" s="213"/>
      <c r="D42" s="66"/>
      <c r="E42" s="67"/>
      <c r="F42" s="67"/>
      <c r="G42" s="67"/>
      <c r="H42" s="67"/>
      <c r="I42" s="67"/>
      <c r="J42" s="67"/>
      <c r="K42" s="68"/>
      <c r="L42" s="209"/>
      <c r="M42" s="209"/>
      <c r="N42" s="210"/>
      <c r="O42" s="210"/>
      <c r="P42" s="210"/>
      <c r="Q42" s="228"/>
      <c r="R42" s="220"/>
      <c r="S42" s="220"/>
      <c r="T42" s="210"/>
      <c r="U42" s="210"/>
      <c r="V42" s="226"/>
      <c r="W42" s="226"/>
      <c r="X42" s="224"/>
      <c r="Y42" s="226"/>
      <c r="Z42" s="226"/>
      <c r="AA42" s="226"/>
      <c r="AB42" s="226"/>
      <c r="AC42" s="217"/>
    </row>
    <row r="43" spans="2:45" ht="17.05" customHeight="1" x14ac:dyDescent="0.3">
      <c r="B43" s="215" t="s">
        <v>183</v>
      </c>
      <c r="C43" s="245" t="s">
        <v>184</v>
      </c>
      <c r="D43" s="61"/>
      <c r="E43" s="62"/>
      <c r="F43" s="62"/>
      <c r="G43" s="62"/>
      <c r="H43" s="62"/>
      <c r="I43" s="62"/>
      <c r="J43" s="62"/>
      <c r="K43" s="63"/>
      <c r="L43" s="215">
        <v>12</v>
      </c>
      <c r="M43" s="215">
        <v>175</v>
      </c>
      <c r="N43" s="215">
        <v>0</v>
      </c>
      <c r="O43" s="215">
        <v>2</v>
      </c>
      <c r="P43" s="228">
        <f>ROUND(AI6/(M43/1000),0)</f>
        <v>171</v>
      </c>
      <c r="Q43" s="210">
        <f>+SUMPRODUCT(D43:K48)</f>
        <v>1750</v>
      </c>
      <c r="R43" s="220">
        <f>(Q43-(2*L43*N43))/1000</f>
        <v>1.75</v>
      </c>
      <c r="S43" s="220">
        <f>+P46*R43</f>
        <v>598.5</v>
      </c>
      <c r="T43" s="210">
        <f>ROUND((L43*L43)/162,3)</f>
        <v>0.88900000000000001</v>
      </c>
      <c r="U43" s="220">
        <f>+T43*S43</f>
        <v>532.06650000000002</v>
      </c>
      <c r="V43" s="226">
        <f>IF($L43=8,$T43*$S43,"0")/1000</f>
        <v>0</v>
      </c>
      <c r="W43" s="226">
        <f>IF($L43=10,$T43*$S43,"0")/1000</f>
        <v>0</v>
      </c>
      <c r="X43" s="223">
        <f>IF($L43=12,$T43*$S43,"0")/1000</f>
        <v>0.5320665</v>
      </c>
      <c r="Y43" s="226">
        <f>IF($L43=16,$T43*$S43,"0")/1000</f>
        <v>0</v>
      </c>
      <c r="Z43" s="226">
        <f>IF($L43=20,$T43*$S43,"0")/1000</f>
        <v>0</v>
      </c>
      <c r="AA43" s="226">
        <f>IF($L43=25,$T43*$S43,"0")/1000</f>
        <v>0</v>
      </c>
      <c r="AB43" s="226">
        <f>IF($L43=32,$T43*$S43,"0")/1000</f>
        <v>0</v>
      </c>
      <c r="AC43" s="217" t="s">
        <v>156</v>
      </c>
    </row>
    <row r="44" spans="2:45" ht="17.05" customHeight="1" x14ac:dyDescent="0.3">
      <c r="B44" s="216"/>
      <c r="C44" s="245"/>
      <c r="D44" s="55"/>
      <c r="E44" s="56"/>
      <c r="F44" s="56"/>
      <c r="G44" s="56"/>
      <c r="H44" s="56"/>
      <c r="I44" s="56"/>
      <c r="J44" s="56"/>
      <c r="K44" s="57"/>
      <c r="L44" s="216"/>
      <c r="M44" s="216"/>
      <c r="N44" s="216"/>
      <c r="O44" s="216"/>
      <c r="P44" s="228"/>
      <c r="Q44" s="210"/>
      <c r="R44" s="220"/>
      <c r="S44" s="220"/>
      <c r="T44" s="210"/>
      <c r="U44" s="210"/>
      <c r="V44" s="226"/>
      <c r="W44" s="226"/>
      <c r="X44" s="224"/>
      <c r="Y44" s="226"/>
      <c r="Z44" s="226"/>
      <c r="AA44" s="226"/>
      <c r="AB44" s="226"/>
      <c r="AC44" s="217"/>
    </row>
    <row r="45" spans="2:45" ht="17.05" customHeight="1" x14ac:dyDescent="0.3">
      <c r="B45" s="216"/>
      <c r="C45" s="245"/>
      <c r="D45" s="55"/>
      <c r="E45" s="56"/>
      <c r="F45" s="67"/>
      <c r="G45" s="67"/>
      <c r="H45" s="67"/>
      <c r="I45" s="67"/>
      <c r="J45" s="56"/>
      <c r="K45" s="57"/>
      <c r="L45" s="216"/>
      <c r="M45" s="216"/>
      <c r="N45" s="216"/>
      <c r="O45" s="216"/>
      <c r="P45" s="228"/>
      <c r="Q45" s="210"/>
      <c r="R45" s="220"/>
      <c r="S45" s="220"/>
      <c r="T45" s="210"/>
      <c r="U45" s="210"/>
      <c r="V45" s="226"/>
      <c r="W45" s="226"/>
      <c r="X45" s="224"/>
      <c r="Y45" s="226"/>
      <c r="Z45" s="226"/>
      <c r="AA45" s="226"/>
      <c r="AB45" s="226"/>
      <c r="AC45" s="217"/>
    </row>
    <row r="46" spans="2:45" ht="17.05" customHeight="1" x14ac:dyDescent="0.3">
      <c r="B46" s="216"/>
      <c r="C46" s="245"/>
      <c r="D46" s="55"/>
      <c r="E46" s="56"/>
      <c r="F46" s="274">
        <f>2500-(0.15*2500*2)</f>
        <v>1750</v>
      </c>
      <c r="G46" s="247"/>
      <c r="H46" s="247"/>
      <c r="I46" s="247"/>
      <c r="J46" s="56"/>
      <c r="K46" s="57"/>
      <c r="L46" s="216"/>
      <c r="M46" s="216"/>
      <c r="N46" s="216"/>
      <c r="O46" s="216"/>
      <c r="P46" s="210">
        <f>+O43*P43</f>
        <v>342</v>
      </c>
      <c r="Q46" s="210"/>
      <c r="R46" s="220"/>
      <c r="S46" s="220"/>
      <c r="T46" s="210"/>
      <c r="U46" s="210"/>
      <c r="V46" s="226"/>
      <c r="W46" s="226"/>
      <c r="X46" s="224"/>
      <c r="Y46" s="226"/>
      <c r="Z46" s="226"/>
      <c r="AA46" s="226"/>
      <c r="AB46" s="226"/>
      <c r="AC46" s="217"/>
    </row>
    <row r="47" spans="2:45" ht="17.05" customHeight="1" x14ac:dyDescent="0.3">
      <c r="B47" s="216"/>
      <c r="C47" s="245"/>
      <c r="D47" s="55"/>
      <c r="E47" s="56"/>
      <c r="F47" s="247"/>
      <c r="G47" s="247"/>
      <c r="H47" s="247"/>
      <c r="I47" s="247"/>
      <c r="J47" s="56"/>
      <c r="K47" s="57"/>
      <c r="L47" s="216"/>
      <c r="M47" s="216"/>
      <c r="N47" s="216"/>
      <c r="O47" s="216"/>
      <c r="P47" s="210"/>
      <c r="Q47" s="210"/>
      <c r="R47" s="220"/>
      <c r="S47" s="220"/>
      <c r="T47" s="210"/>
      <c r="U47" s="210"/>
      <c r="V47" s="226"/>
      <c r="W47" s="226"/>
      <c r="X47" s="224"/>
      <c r="Y47" s="226"/>
      <c r="Z47" s="226"/>
      <c r="AA47" s="226"/>
      <c r="AB47" s="226"/>
      <c r="AC47" s="217"/>
    </row>
    <row r="48" spans="2:45" ht="17.05" customHeight="1" x14ac:dyDescent="0.3">
      <c r="B48" s="209"/>
      <c r="C48" s="245"/>
      <c r="D48" s="66"/>
      <c r="E48" s="67"/>
      <c r="F48" s="67"/>
      <c r="G48" s="67"/>
      <c r="H48" s="67"/>
      <c r="I48" s="67"/>
      <c r="J48" s="67"/>
      <c r="K48" s="68"/>
      <c r="L48" s="209"/>
      <c r="M48" s="209"/>
      <c r="N48" s="209"/>
      <c r="O48" s="209"/>
      <c r="P48" s="210"/>
      <c r="Q48" s="210"/>
      <c r="R48" s="220"/>
      <c r="S48" s="220"/>
      <c r="T48" s="210"/>
      <c r="U48" s="210"/>
      <c r="V48" s="226"/>
      <c r="W48" s="226"/>
      <c r="X48" s="224"/>
      <c r="Y48" s="226"/>
      <c r="Z48" s="226"/>
      <c r="AA48" s="226"/>
      <c r="AB48" s="226"/>
      <c r="AC48" s="217"/>
    </row>
    <row r="49" spans="2:29" ht="17.05" customHeight="1" x14ac:dyDescent="0.3">
      <c r="B49" s="215">
        <v>5</v>
      </c>
      <c r="C49" s="245" t="s">
        <v>158</v>
      </c>
      <c r="D49" s="61"/>
      <c r="E49" s="62"/>
      <c r="F49" s="62"/>
      <c r="G49" s="243">
        <f>((0.3*2500)+225-75)*AE8</f>
        <v>900</v>
      </c>
      <c r="H49" s="278"/>
      <c r="I49" s="62"/>
      <c r="J49" s="62"/>
      <c r="K49" s="63"/>
      <c r="L49" s="215">
        <v>12</v>
      </c>
      <c r="M49" s="215">
        <v>175</v>
      </c>
      <c r="N49" s="215">
        <v>2</v>
      </c>
      <c r="O49" s="215">
        <v>4</v>
      </c>
      <c r="P49" s="228">
        <f>ROUND(AI6/(M49/1000)+1,0)</f>
        <v>172</v>
      </c>
      <c r="Q49" s="210">
        <f>+SUMPRODUCT(D49:K54)</f>
        <v>3600</v>
      </c>
      <c r="R49" s="220">
        <f>(Q49-(2*L49*N49))/1000</f>
        <v>3.552</v>
      </c>
      <c r="S49" s="222">
        <f>+P52*R49</f>
        <v>2443.7759999999998</v>
      </c>
      <c r="T49" s="210">
        <f>ROUND((L49*L49)/162,3)</f>
        <v>0.88900000000000001</v>
      </c>
      <c r="U49" s="220">
        <f>+T49*S49</f>
        <v>2172.5168639999997</v>
      </c>
      <c r="V49" s="226">
        <f>IF($L49=8,$T49*$S49,"0")/1000</f>
        <v>0</v>
      </c>
      <c r="W49" s="226">
        <f>IF($L49=10,$T49*$S49,"0")/1000</f>
        <v>0</v>
      </c>
      <c r="X49" s="225">
        <f>IF($L49=12,$T49*$S49,"0")/1000</f>
        <v>2.1725168639999999</v>
      </c>
      <c r="Y49" s="223">
        <f>IF($L49=16,$T49*$S49,"0")/1000</f>
        <v>0</v>
      </c>
      <c r="Z49" s="226">
        <f>IF($L49=20,$T49*$S49,"0")/1000</f>
        <v>0</v>
      </c>
      <c r="AA49" s="226">
        <f>IF($L49=25,$T49*$S49,"0")/1000</f>
        <v>0</v>
      </c>
      <c r="AB49" s="226">
        <f>IF($L49=32,$T49*$S49,"0")/1000</f>
        <v>0</v>
      </c>
      <c r="AC49" s="217" t="s">
        <v>159</v>
      </c>
    </row>
    <row r="50" spans="2:29" ht="17.05" customHeight="1" x14ac:dyDescent="0.3">
      <c r="B50" s="216"/>
      <c r="C50" s="245"/>
      <c r="D50" s="55"/>
      <c r="E50" s="56"/>
      <c r="F50" s="56"/>
      <c r="G50" s="61"/>
      <c r="H50" s="62"/>
      <c r="I50" s="56"/>
      <c r="J50" s="56"/>
      <c r="K50" s="57"/>
      <c r="L50" s="216"/>
      <c r="M50" s="216"/>
      <c r="N50" s="216"/>
      <c r="O50" s="216"/>
      <c r="P50" s="228"/>
      <c r="Q50" s="210"/>
      <c r="R50" s="220"/>
      <c r="S50" s="222"/>
      <c r="T50" s="210"/>
      <c r="U50" s="210"/>
      <c r="V50" s="226"/>
      <c r="W50" s="226"/>
      <c r="X50" s="226"/>
      <c r="Y50" s="224"/>
      <c r="Z50" s="226"/>
      <c r="AA50" s="226"/>
      <c r="AB50" s="226"/>
      <c r="AC50" s="217"/>
    </row>
    <row r="51" spans="2:29" ht="17.05" customHeight="1" x14ac:dyDescent="0.3">
      <c r="B51" s="216"/>
      <c r="C51" s="245"/>
      <c r="D51" s="257">
        <f>225+225+1500-150</f>
        <v>1800</v>
      </c>
      <c r="E51" s="247"/>
      <c r="F51" s="247"/>
      <c r="G51" s="55"/>
      <c r="H51" s="56"/>
      <c r="I51" s="56"/>
      <c r="J51" s="56"/>
      <c r="K51" s="57"/>
      <c r="L51" s="216"/>
      <c r="M51" s="216"/>
      <c r="N51" s="216"/>
      <c r="O51" s="216"/>
      <c r="P51" s="228"/>
      <c r="Q51" s="210"/>
      <c r="R51" s="220"/>
      <c r="S51" s="222"/>
      <c r="T51" s="210"/>
      <c r="U51" s="210"/>
      <c r="V51" s="226"/>
      <c r="W51" s="226"/>
      <c r="X51" s="226"/>
      <c r="Y51" s="224"/>
      <c r="Z51" s="226"/>
      <c r="AA51" s="226"/>
      <c r="AB51" s="226"/>
      <c r="AC51" s="217"/>
    </row>
    <row r="52" spans="2:29" ht="17.05" customHeight="1" x14ac:dyDescent="0.3">
      <c r="B52" s="216"/>
      <c r="C52" s="245"/>
      <c r="D52" s="257"/>
      <c r="E52" s="247"/>
      <c r="F52" s="247"/>
      <c r="G52" s="55"/>
      <c r="H52" s="56"/>
      <c r="I52" s="56"/>
      <c r="J52" s="56"/>
      <c r="K52" s="57"/>
      <c r="L52" s="216"/>
      <c r="M52" s="216"/>
      <c r="N52" s="216"/>
      <c r="O52" s="216"/>
      <c r="P52" s="210">
        <f>+O49*P49</f>
        <v>688</v>
      </c>
      <c r="Q52" s="210"/>
      <c r="R52" s="220"/>
      <c r="S52" s="222"/>
      <c r="T52" s="210"/>
      <c r="U52" s="210"/>
      <c r="V52" s="226"/>
      <c r="W52" s="226"/>
      <c r="X52" s="226"/>
      <c r="Y52" s="224"/>
      <c r="Z52" s="226"/>
      <c r="AA52" s="226"/>
      <c r="AB52" s="226"/>
      <c r="AC52" s="217"/>
    </row>
    <row r="53" spans="2:29" ht="17.05" customHeight="1" x14ac:dyDescent="0.3">
      <c r="B53" s="216"/>
      <c r="C53" s="245"/>
      <c r="D53" s="55"/>
      <c r="E53" s="56"/>
      <c r="F53" s="56"/>
      <c r="G53" s="66"/>
      <c r="H53" s="67"/>
      <c r="I53" s="56"/>
      <c r="J53" s="56"/>
      <c r="K53" s="57"/>
      <c r="L53" s="216"/>
      <c r="M53" s="216"/>
      <c r="N53" s="216"/>
      <c r="O53" s="216"/>
      <c r="P53" s="210"/>
      <c r="Q53" s="210"/>
      <c r="R53" s="220"/>
      <c r="S53" s="222"/>
      <c r="T53" s="210"/>
      <c r="U53" s="210"/>
      <c r="V53" s="226"/>
      <c r="W53" s="226"/>
      <c r="X53" s="226"/>
      <c r="Y53" s="224"/>
      <c r="Z53" s="226"/>
      <c r="AA53" s="226"/>
      <c r="AB53" s="226"/>
      <c r="AC53" s="217"/>
    </row>
    <row r="54" spans="2:29" ht="17.05" customHeight="1" x14ac:dyDescent="0.3">
      <c r="B54" s="209"/>
      <c r="C54" s="245"/>
      <c r="D54" s="66"/>
      <c r="E54" s="67"/>
      <c r="F54" s="67"/>
      <c r="G54" s="244">
        <f>+$G$49</f>
        <v>900</v>
      </c>
      <c r="H54" s="244"/>
      <c r="I54" s="67"/>
      <c r="J54" s="67"/>
      <c r="K54" s="68"/>
      <c r="L54" s="209"/>
      <c r="M54" s="209"/>
      <c r="N54" s="209"/>
      <c r="O54" s="209"/>
      <c r="P54" s="210"/>
      <c r="Q54" s="210"/>
      <c r="R54" s="220"/>
      <c r="S54" s="222"/>
      <c r="T54" s="210"/>
      <c r="U54" s="210"/>
      <c r="V54" s="226"/>
      <c r="W54" s="226"/>
      <c r="X54" s="226"/>
      <c r="Y54" s="224"/>
      <c r="Z54" s="226"/>
      <c r="AA54" s="226"/>
      <c r="AB54" s="226"/>
      <c r="AC54" s="217"/>
    </row>
    <row r="55" spans="2:29" ht="26.05" customHeight="1" x14ac:dyDescent="0.3">
      <c r="B55" s="215">
        <v>6</v>
      </c>
      <c r="C55" s="245" t="s">
        <v>185</v>
      </c>
      <c r="D55" s="61"/>
      <c r="E55" s="62"/>
      <c r="F55" s="243">
        <f>(225-75-45)*AE8</f>
        <v>105</v>
      </c>
      <c r="G55" s="243"/>
      <c r="H55" s="243"/>
      <c r="I55" s="62"/>
      <c r="J55" s="62"/>
      <c r="K55" s="63"/>
      <c r="L55" s="215">
        <v>10</v>
      </c>
      <c r="M55" s="215">
        <v>150</v>
      </c>
      <c r="N55" s="215">
        <v>2</v>
      </c>
      <c r="O55" s="215">
        <v>4</v>
      </c>
      <c r="P55" s="228">
        <f>ROUND(AI6/(M55/1000)+1,0)</f>
        <v>200</v>
      </c>
      <c r="Q55" s="210">
        <f>+SUMPRODUCT(D55:K60)</f>
        <v>2010</v>
      </c>
      <c r="R55" s="220">
        <f>(Q55-(2*L55*N55))/1000</f>
        <v>1.97</v>
      </c>
      <c r="S55" s="220">
        <f>+P58*R55</f>
        <v>1576</v>
      </c>
      <c r="T55" s="210">
        <f>ROUND((L55*L55)/162,3)</f>
        <v>0.61699999999999999</v>
      </c>
      <c r="U55" s="220">
        <f>+T55*S55</f>
        <v>972.39199999999994</v>
      </c>
      <c r="V55" s="226">
        <f>IF($L55=8,$T55*$S55,"0")/1000</f>
        <v>0</v>
      </c>
      <c r="W55" s="226">
        <f>IF($L55=10,$T55*$S55,"0")/1000</f>
        <v>0.97239199999999992</v>
      </c>
      <c r="X55" s="223">
        <f>IF($L55=12,$T55*$S55,"0")/1000</f>
        <v>0</v>
      </c>
      <c r="Y55" s="226">
        <f>IF($L55=16,$T55*$S55,"0")/1000</f>
        <v>0</v>
      </c>
      <c r="Z55" s="226">
        <f>IF($L55=20,$T55*$S55,"0")/1000</f>
        <v>0</v>
      </c>
      <c r="AA55" s="226">
        <f>IF($L55=25,$T55*$S55,"0")/1000</f>
        <v>0</v>
      </c>
      <c r="AB55" s="226">
        <f>IF($L55=32,$T55*$S55,"0")/1000</f>
        <v>0</v>
      </c>
      <c r="AC55" s="217" t="s">
        <v>159</v>
      </c>
    </row>
    <row r="56" spans="2:29" ht="17.05" customHeight="1" x14ac:dyDescent="0.3">
      <c r="B56" s="216"/>
      <c r="C56" s="245"/>
      <c r="D56" s="55"/>
      <c r="E56" s="56"/>
      <c r="F56" s="56"/>
      <c r="G56" s="62"/>
      <c r="H56" s="63"/>
      <c r="I56" s="56"/>
      <c r="J56" s="56"/>
      <c r="K56" s="57"/>
      <c r="L56" s="216"/>
      <c r="M56" s="216"/>
      <c r="N56" s="216"/>
      <c r="O56" s="216"/>
      <c r="P56" s="228"/>
      <c r="Q56" s="210"/>
      <c r="R56" s="220"/>
      <c r="S56" s="220"/>
      <c r="T56" s="210"/>
      <c r="U56" s="210"/>
      <c r="V56" s="226"/>
      <c r="W56" s="226"/>
      <c r="X56" s="224"/>
      <c r="Y56" s="226"/>
      <c r="Z56" s="226"/>
      <c r="AA56" s="226"/>
      <c r="AB56" s="226"/>
      <c r="AC56" s="217"/>
    </row>
    <row r="57" spans="2:29" ht="17.05" customHeight="1" x14ac:dyDescent="0.3">
      <c r="B57" s="216"/>
      <c r="C57" s="245"/>
      <c r="D57" s="55"/>
      <c r="E57" s="56"/>
      <c r="F57" s="56"/>
      <c r="G57" s="56"/>
      <c r="H57" s="57"/>
      <c r="I57" s="247">
        <f>+$D$51</f>
        <v>1800</v>
      </c>
      <c r="J57" s="247"/>
      <c r="K57" s="248"/>
      <c r="L57" s="216"/>
      <c r="M57" s="216"/>
      <c r="N57" s="216"/>
      <c r="O57" s="216"/>
      <c r="P57" s="228"/>
      <c r="Q57" s="210"/>
      <c r="R57" s="220"/>
      <c r="S57" s="220"/>
      <c r="T57" s="210"/>
      <c r="U57" s="210"/>
      <c r="V57" s="226"/>
      <c r="W57" s="226"/>
      <c r="X57" s="224"/>
      <c r="Y57" s="226"/>
      <c r="Z57" s="226"/>
      <c r="AA57" s="226"/>
      <c r="AB57" s="226"/>
      <c r="AC57" s="217"/>
    </row>
    <row r="58" spans="2:29" ht="17.05" customHeight="1" x14ac:dyDescent="0.3">
      <c r="B58" s="216"/>
      <c r="C58" s="245"/>
      <c r="D58" s="55"/>
      <c r="E58" s="56"/>
      <c r="F58" s="56"/>
      <c r="G58" s="56"/>
      <c r="H58" s="57"/>
      <c r="I58" s="247"/>
      <c r="J58" s="247"/>
      <c r="K58" s="248"/>
      <c r="L58" s="216"/>
      <c r="M58" s="216"/>
      <c r="N58" s="216"/>
      <c r="O58" s="216"/>
      <c r="P58" s="210">
        <f>+O55*P55</f>
        <v>800</v>
      </c>
      <c r="Q58" s="210"/>
      <c r="R58" s="220"/>
      <c r="S58" s="220"/>
      <c r="T58" s="210"/>
      <c r="U58" s="210"/>
      <c r="V58" s="226"/>
      <c r="W58" s="226"/>
      <c r="X58" s="224"/>
      <c r="Y58" s="226"/>
      <c r="Z58" s="226"/>
      <c r="AA58" s="226"/>
      <c r="AB58" s="226"/>
      <c r="AC58" s="217"/>
    </row>
    <row r="59" spans="2:29" ht="17.05" customHeight="1" x14ac:dyDescent="0.3">
      <c r="B59" s="216"/>
      <c r="C59" s="245"/>
      <c r="D59" s="55"/>
      <c r="E59" s="56"/>
      <c r="F59" s="56"/>
      <c r="G59" s="67"/>
      <c r="H59" s="68"/>
      <c r="I59" s="56"/>
      <c r="J59" s="56"/>
      <c r="K59" s="57"/>
      <c r="L59" s="216"/>
      <c r="M59" s="216"/>
      <c r="N59" s="216"/>
      <c r="O59" s="216"/>
      <c r="P59" s="210"/>
      <c r="Q59" s="210"/>
      <c r="R59" s="220"/>
      <c r="S59" s="220"/>
      <c r="T59" s="210"/>
      <c r="U59" s="210"/>
      <c r="V59" s="226"/>
      <c r="W59" s="226"/>
      <c r="X59" s="224"/>
      <c r="Y59" s="226"/>
      <c r="Z59" s="226"/>
      <c r="AA59" s="226"/>
      <c r="AB59" s="226"/>
      <c r="AC59" s="217"/>
    </row>
    <row r="60" spans="2:29" ht="21.05" customHeight="1" x14ac:dyDescent="0.3">
      <c r="B60" s="209"/>
      <c r="C60" s="245"/>
      <c r="D60" s="66"/>
      <c r="E60" s="67"/>
      <c r="F60" s="67"/>
      <c r="G60" s="218">
        <f>+$F$55</f>
        <v>105</v>
      </c>
      <c r="H60" s="218"/>
      <c r="I60" s="67"/>
      <c r="J60" s="67"/>
      <c r="K60" s="68"/>
      <c r="L60" s="209"/>
      <c r="M60" s="209"/>
      <c r="N60" s="209"/>
      <c r="O60" s="209"/>
      <c r="P60" s="210"/>
      <c r="Q60" s="210"/>
      <c r="R60" s="220"/>
      <c r="S60" s="220"/>
      <c r="T60" s="210"/>
      <c r="U60" s="210"/>
      <c r="V60" s="226"/>
      <c r="W60" s="226"/>
      <c r="X60" s="224"/>
      <c r="Y60" s="226"/>
      <c r="Z60" s="226"/>
      <c r="AA60" s="226"/>
      <c r="AB60" s="226"/>
      <c r="AC60" s="217"/>
    </row>
    <row r="61" spans="2:29" ht="17.05" customHeight="1" x14ac:dyDescent="0.3">
      <c r="B61" s="215">
        <v>7</v>
      </c>
      <c r="C61" s="245" t="s">
        <v>186</v>
      </c>
      <c r="D61" s="61"/>
      <c r="E61" s="62"/>
      <c r="F61" s="62"/>
      <c r="G61" s="62"/>
      <c r="H61" s="62"/>
      <c r="I61" s="62"/>
      <c r="J61" s="62"/>
      <c r="K61" s="63"/>
      <c r="L61" s="215">
        <v>8</v>
      </c>
      <c r="M61" s="215">
        <v>150</v>
      </c>
      <c r="N61" s="215">
        <v>1</v>
      </c>
      <c r="O61" s="215">
        <v>4</v>
      </c>
      <c r="P61" s="228">
        <f>ROUND(AI6/(M61/1000)+1,0)</f>
        <v>200</v>
      </c>
      <c r="Q61" s="210">
        <f>+SUMPRODUCT(D61:K66)</f>
        <v>845.88643507601466</v>
      </c>
      <c r="R61" s="220">
        <f>(Q61-(2*L61*N61))/1000</f>
        <v>0.82988643507601467</v>
      </c>
      <c r="S61" s="220">
        <f>+P64*R61</f>
        <v>663.90914806081173</v>
      </c>
      <c r="T61" s="210">
        <f>ROUND((L61*L61)/162,3)</f>
        <v>0.39500000000000002</v>
      </c>
      <c r="U61" s="220">
        <f>+T61*S61</f>
        <v>262.24411348402066</v>
      </c>
      <c r="V61" s="226">
        <f>IF($L61=8,$T61*$S61,"0")/1000</f>
        <v>0.26224411348402066</v>
      </c>
      <c r="W61" s="273">
        <v>0</v>
      </c>
      <c r="X61" s="225">
        <f>IF($L61=12,$T61*$S61,"0")/1000</f>
        <v>0</v>
      </c>
      <c r="Y61" s="226">
        <f>IF($L61=16,$T61*$S61,"0")/1000</f>
        <v>0</v>
      </c>
      <c r="Z61" s="226">
        <f>IF($L61=20,$T61*$S61,"0")/1000</f>
        <v>0</v>
      </c>
      <c r="AA61" s="226">
        <f>IF($L61=25,$T61*$S61,"0")/1000</f>
        <v>0</v>
      </c>
      <c r="AB61" s="226">
        <f>IF($L61=32,$T61*$S61,"0")/1000</f>
        <v>0</v>
      </c>
      <c r="AC61" s="217" t="s">
        <v>156</v>
      </c>
    </row>
    <row r="62" spans="2:29" ht="17.05" customHeight="1" x14ac:dyDescent="0.3">
      <c r="B62" s="216"/>
      <c r="C62" s="245"/>
      <c r="D62" s="257">
        <v>150</v>
      </c>
      <c r="E62" s="247"/>
      <c r="F62" s="55"/>
      <c r="G62" s="56"/>
      <c r="H62" s="56"/>
      <c r="I62" s="56"/>
      <c r="J62" s="56"/>
      <c r="K62" s="57"/>
      <c r="L62" s="216"/>
      <c r="M62" s="216"/>
      <c r="N62" s="216"/>
      <c r="O62" s="216"/>
      <c r="P62" s="228"/>
      <c r="Q62" s="210"/>
      <c r="R62" s="220"/>
      <c r="S62" s="220"/>
      <c r="T62" s="210"/>
      <c r="U62" s="210"/>
      <c r="V62" s="226"/>
      <c r="W62" s="224"/>
      <c r="X62" s="226"/>
      <c r="Y62" s="226"/>
      <c r="Z62" s="226"/>
      <c r="AA62" s="226"/>
      <c r="AB62" s="226"/>
      <c r="AC62" s="217"/>
    </row>
    <row r="63" spans="2:29" ht="17.05" customHeight="1" x14ac:dyDescent="0.3">
      <c r="B63" s="216"/>
      <c r="C63" s="245"/>
      <c r="D63" s="55"/>
      <c r="E63" s="56"/>
      <c r="F63" s="284"/>
      <c r="G63" s="284"/>
      <c r="H63" s="284"/>
      <c r="I63" s="56"/>
      <c r="J63" s="56"/>
      <c r="K63" s="57"/>
      <c r="L63" s="216"/>
      <c r="M63" s="216"/>
      <c r="N63" s="216"/>
      <c r="O63" s="216"/>
      <c r="P63" s="228"/>
      <c r="Q63" s="210"/>
      <c r="R63" s="220"/>
      <c r="S63" s="220"/>
      <c r="T63" s="210"/>
      <c r="U63" s="210"/>
      <c r="V63" s="226"/>
      <c r="W63" s="224"/>
      <c r="X63" s="226"/>
      <c r="Y63" s="226"/>
      <c r="Z63" s="226"/>
      <c r="AA63" s="226"/>
      <c r="AB63" s="226"/>
      <c r="AC63" s="217"/>
    </row>
    <row r="64" spans="2:29" ht="17.05" customHeight="1" x14ac:dyDescent="0.3">
      <c r="B64" s="216"/>
      <c r="C64" s="245"/>
      <c r="D64" s="285">
        <f>(225+225-64)/COS(RADIANS(45))*AE8</f>
        <v>545.88643507601466</v>
      </c>
      <c r="E64" s="286"/>
      <c r="F64" s="284"/>
      <c r="G64" s="284"/>
      <c r="H64" s="284"/>
      <c r="I64" s="56"/>
      <c r="J64" s="56"/>
      <c r="K64" s="57"/>
      <c r="L64" s="216"/>
      <c r="M64" s="216"/>
      <c r="N64" s="216"/>
      <c r="O64" s="216"/>
      <c r="P64" s="210">
        <f>+O61*P61</f>
        <v>800</v>
      </c>
      <c r="Q64" s="210"/>
      <c r="R64" s="220"/>
      <c r="S64" s="220"/>
      <c r="T64" s="210"/>
      <c r="U64" s="210"/>
      <c r="V64" s="226"/>
      <c r="W64" s="224"/>
      <c r="X64" s="226"/>
      <c r="Y64" s="226"/>
      <c r="Z64" s="226"/>
      <c r="AA64" s="226"/>
      <c r="AB64" s="226"/>
      <c r="AC64" s="217"/>
    </row>
    <row r="65" spans="2:29" ht="17.05" customHeight="1" x14ac:dyDescent="0.3">
      <c r="B65" s="216"/>
      <c r="C65" s="245"/>
      <c r="D65" s="285"/>
      <c r="E65" s="286"/>
      <c r="F65" s="284"/>
      <c r="G65" s="284"/>
      <c r="H65" s="284"/>
      <c r="I65" s="67"/>
      <c r="J65" s="56"/>
      <c r="K65" s="57"/>
      <c r="L65" s="216"/>
      <c r="M65" s="216"/>
      <c r="N65" s="216"/>
      <c r="O65" s="216"/>
      <c r="P65" s="210"/>
      <c r="Q65" s="210"/>
      <c r="R65" s="220"/>
      <c r="S65" s="220"/>
      <c r="T65" s="210"/>
      <c r="U65" s="210"/>
      <c r="V65" s="226"/>
      <c r="W65" s="224"/>
      <c r="X65" s="226"/>
      <c r="Y65" s="226"/>
      <c r="Z65" s="226"/>
      <c r="AA65" s="226"/>
      <c r="AB65" s="226"/>
      <c r="AC65" s="217"/>
    </row>
    <row r="66" spans="2:29" ht="17.05" customHeight="1" x14ac:dyDescent="0.3">
      <c r="B66" s="209"/>
      <c r="C66" s="245"/>
      <c r="D66" s="78"/>
      <c r="E66" s="79"/>
      <c r="F66" s="67"/>
      <c r="G66" s="67"/>
      <c r="H66" s="218">
        <v>150</v>
      </c>
      <c r="I66" s="218"/>
      <c r="J66" s="218"/>
      <c r="K66" s="68"/>
      <c r="L66" s="209"/>
      <c r="M66" s="209"/>
      <c r="N66" s="209"/>
      <c r="O66" s="209"/>
      <c r="P66" s="210"/>
      <c r="Q66" s="210"/>
      <c r="R66" s="220"/>
      <c r="S66" s="220"/>
      <c r="T66" s="210"/>
      <c r="U66" s="210"/>
      <c r="V66" s="226"/>
      <c r="W66" s="224"/>
      <c r="X66" s="226"/>
      <c r="Y66" s="226"/>
      <c r="Z66" s="226"/>
      <c r="AA66" s="226"/>
      <c r="AB66" s="226"/>
      <c r="AC66" s="217"/>
    </row>
    <row r="67" spans="2:29" ht="17.05" customHeight="1" x14ac:dyDescent="0.3">
      <c r="B67" s="215">
        <v>7</v>
      </c>
      <c r="C67" s="245" t="s">
        <v>187</v>
      </c>
      <c r="D67" s="80"/>
      <c r="E67" s="81"/>
      <c r="F67" s="62"/>
      <c r="G67" s="62"/>
      <c r="H67" s="278">
        <v>150</v>
      </c>
      <c r="I67" s="278"/>
      <c r="J67" s="278"/>
      <c r="K67" s="63"/>
      <c r="L67" s="215">
        <v>8</v>
      </c>
      <c r="M67" s="215">
        <v>150</v>
      </c>
      <c r="N67" s="215">
        <v>1</v>
      </c>
      <c r="O67" s="215">
        <v>4</v>
      </c>
      <c r="P67" s="228">
        <f>ROUND(AI6/(M67/1000)+1,0)</f>
        <v>200</v>
      </c>
      <c r="Q67" s="210">
        <f>+SUMPRODUCT(D67:K72)</f>
        <v>845.88643507601466</v>
      </c>
      <c r="R67" s="220">
        <f>(Q67-(2*L67*N67))/1000</f>
        <v>0.82988643507601467</v>
      </c>
      <c r="S67" s="220">
        <f>+P70*R67</f>
        <v>663.90914806081173</v>
      </c>
      <c r="T67" s="210">
        <f>ROUND((L67*L67)/162,3)</f>
        <v>0.39500000000000002</v>
      </c>
      <c r="U67" s="220">
        <f>+T67*S67</f>
        <v>262.24411348402066</v>
      </c>
      <c r="V67" s="226">
        <f>IF($L67=8,$T67*$S67,"0")/1000</f>
        <v>0.26224411348402066</v>
      </c>
      <c r="W67" s="273">
        <v>0</v>
      </c>
      <c r="X67" s="225">
        <f>IF($L67=12,$T67*$S67,"0")/1000</f>
        <v>0</v>
      </c>
      <c r="Y67" s="226">
        <f>IF($L67=16,$T67*$S67,"0")/1000</f>
        <v>0</v>
      </c>
      <c r="Z67" s="226">
        <f>IF($L67=20,$T67*$S67,"0")/1000</f>
        <v>0</v>
      </c>
      <c r="AA67" s="226">
        <f>IF($L67=25,$T67*$S67,"0")/1000</f>
        <v>0</v>
      </c>
      <c r="AB67" s="226">
        <f>IF($L67=32,$T67*$S67,"0")/1000</f>
        <v>0</v>
      </c>
      <c r="AC67" s="217" t="s">
        <v>153</v>
      </c>
    </row>
    <row r="68" spans="2:29" ht="17.05" customHeight="1" x14ac:dyDescent="0.3">
      <c r="B68" s="216"/>
      <c r="C68" s="245"/>
      <c r="D68" s="285">
        <f>D64</f>
        <v>545.88643507601466</v>
      </c>
      <c r="E68" s="286"/>
      <c r="F68" s="287"/>
      <c r="G68" s="287"/>
      <c r="H68" s="287"/>
      <c r="I68" s="62"/>
      <c r="J68" s="56"/>
      <c r="K68" s="57"/>
      <c r="L68" s="216"/>
      <c r="M68" s="216"/>
      <c r="N68" s="216"/>
      <c r="O68" s="216"/>
      <c r="P68" s="228"/>
      <c r="Q68" s="210"/>
      <c r="R68" s="220"/>
      <c r="S68" s="220"/>
      <c r="T68" s="210"/>
      <c r="U68" s="210"/>
      <c r="V68" s="226"/>
      <c r="W68" s="224"/>
      <c r="X68" s="226"/>
      <c r="Y68" s="226"/>
      <c r="Z68" s="226"/>
      <c r="AA68" s="226"/>
      <c r="AB68" s="226"/>
      <c r="AC68" s="217"/>
    </row>
    <row r="69" spans="2:29" ht="17.05" customHeight="1" x14ac:dyDescent="0.3">
      <c r="B69" s="216"/>
      <c r="C69" s="245"/>
      <c r="D69" s="285"/>
      <c r="E69" s="286"/>
      <c r="F69" s="287"/>
      <c r="G69" s="287"/>
      <c r="H69" s="287"/>
      <c r="I69" s="56"/>
      <c r="J69" s="56"/>
      <c r="K69" s="57"/>
      <c r="L69" s="216"/>
      <c r="M69" s="216"/>
      <c r="N69" s="216"/>
      <c r="O69" s="216"/>
      <c r="P69" s="228"/>
      <c r="Q69" s="210"/>
      <c r="R69" s="220"/>
      <c r="S69" s="220"/>
      <c r="T69" s="210"/>
      <c r="U69" s="210"/>
      <c r="V69" s="226"/>
      <c r="W69" s="224"/>
      <c r="X69" s="226"/>
      <c r="Y69" s="226"/>
      <c r="Z69" s="226"/>
      <c r="AA69" s="226"/>
      <c r="AB69" s="226"/>
      <c r="AC69" s="217"/>
    </row>
    <row r="70" spans="2:29" ht="17.05" customHeight="1" x14ac:dyDescent="0.3">
      <c r="B70" s="216"/>
      <c r="C70" s="245"/>
      <c r="D70" s="55"/>
      <c r="E70" s="56"/>
      <c r="F70" s="287"/>
      <c r="G70" s="287"/>
      <c r="H70" s="287"/>
      <c r="I70" s="56"/>
      <c r="J70" s="56"/>
      <c r="K70" s="57"/>
      <c r="L70" s="216"/>
      <c r="M70" s="216"/>
      <c r="N70" s="216"/>
      <c r="O70" s="216"/>
      <c r="P70" s="210">
        <f>+O67*P67</f>
        <v>800</v>
      </c>
      <c r="Q70" s="210"/>
      <c r="R70" s="220"/>
      <c r="S70" s="220"/>
      <c r="T70" s="210"/>
      <c r="U70" s="210"/>
      <c r="V70" s="226"/>
      <c r="W70" s="224"/>
      <c r="X70" s="226"/>
      <c r="Y70" s="226"/>
      <c r="Z70" s="226"/>
      <c r="AA70" s="226"/>
      <c r="AB70" s="226"/>
      <c r="AC70" s="217"/>
    </row>
    <row r="71" spans="2:29" ht="17.05" customHeight="1" x14ac:dyDescent="0.3">
      <c r="B71" s="216"/>
      <c r="C71" s="245"/>
      <c r="D71" s="257">
        <v>150</v>
      </c>
      <c r="E71" s="247"/>
      <c r="F71" s="55"/>
      <c r="G71" s="56"/>
      <c r="H71" s="56"/>
      <c r="I71" s="56"/>
      <c r="J71" s="56"/>
      <c r="K71" s="57"/>
      <c r="L71" s="216"/>
      <c r="M71" s="216"/>
      <c r="N71" s="216"/>
      <c r="O71" s="216"/>
      <c r="P71" s="210"/>
      <c r="Q71" s="210"/>
      <c r="R71" s="220"/>
      <c r="S71" s="220"/>
      <c r="T71" s="210"/>
      <c r="U71" s="210"/>
      <c r="V71" s="226"/>
      <c r="W71" s="224"/>
      <c r="X71" s="226"/>
      <c r="Y71" s="226"/>
      <c r="Z71" s="226"/>
      <c r="AA71" s="226"/>
      <c r="AB71" s="226"/>
      <c r="AC71" s="217"/>
    </row>
    <row r="72" spans="2:29" ht="17.05" customHeight="1" x14ac:dyDescent="0.3">
      <c r="B72" s="209"/>
      <c r="C72" s="245"/>
      <c r="D72" s="66"/>
      <c r="E72" s="67"/>
      <c r="F72" s="67"/>
      <c r="G72" s="67"/>
      <c r="H72" s="67"/>
      <c r="I72" s="67"/>
      <c r="J72" s="67"/>
      <c r="K72" s="68"/>
      <c r="L72" s="209"/>
      <c r="M72" s="209"/>
      <c r="N72" s="209"/>
      <c r="O72" s="209"/>
      <c r="P72" s="210"/>
      <c r="Q72" s="210"/>
      <c r="R72" s="220"/>
      <c r="S72" s="220"/>
      <c r="T72" s="210"/>
      <c r="U72" s="210"/>
      <c r="V72" s="226"/>
      <c r="W72" s="224"/>
      <c r="X72" s="226"/>
      <c r="Y72" s="226"/>
      <c r="Z72" s="226"/>
      <c r="AA72" s="226"/>
      <c r="AB72" s="226"/>
      <c r="AC72" s="217"/>
    </row>
    <row r="73" spans="2:29" ht="17.05" customHeight="1" x14ac:dyDescent="0.3">
      <c r="B73" s="229" t="s">
        <v>160</v>
      </c>
      <c r="C73" s="245" t="s">
        <v>188</v>
      </c>
      <c r="D73" s="62"/>
      <c r="E73" s="62"/>
      <c r="F73" s="243">
        <f>AI6*1000</f>
        <v>29850</v>
      </c>
      <c r="G73" s="278"/>
      <c r="H73" s="278"/>
      <c r="I73" s="278"/>
      <c r="J73" s="62"/>
      <c r="K73" s="62"/>
      <c r="L73" s="210">
        <v>8</v>
      </c>
      <c r="M73" s="216">
        <v>220</v>
      </c>
      <c r="N73" s="216">
        <v>2</v>
      </c>
      <c r="O73" s="216">
        <v>4</v>
      </c>
      <c r="P73" s="210">
        <f>ROUND($F$13/M73+1,0)</f>
        <v>14</v>
      </c>
      <c r="Q73" s="209">
        <f>+SUMPRODUCT(D73:K78)</f>
        <v>30060</v>
      </c>
      <c r="R73" s="219">
        <f>(Q73-(2*L73*N73))/1000</f>
        <v>30.027999999999999</v>
      </c>
      <c r="S73" s="220">
        <f>+P76*R73</f>
        <v>1681.568</v>
      </c>
      <c r="T73" s="209">
        <f>ROUND((L73*L73)/162,3)</f>
        <v>0.39500000000000002</v>
      </c>
      <c r="U73" s="220">
        <f>+T73*S73</f>
        <v>664.21936000000005</v>
      </c>
      <c r="V73" s="226">
        <f>IF($L73=8,$T73*$S73,"0")/1000</f>
        <v>0.66421936000000004</v>
      </c>
      <c r="W73" s="273">
        <v>0</v>
      </c>
      <c r="X73" s="225">
        <f>IF($L73=12,$T73*$S73,"0")/1000</f>
        <v>0</v>
      </c>
      <c r="Y73" s="226">
        <f>IF($L73=16,$T73*$S73,"0")/1000</f>
        <v>0</v>
      </c>
      <c r="Z73" s="226">
        <f>IF($L73=20,$T73*$S73,"0")/1000</f>
        <v>0</v>
      </c>
      <c r="AA73" s="226">
        <f>IF($L73=25,$T73*$S73,"0")/1000</f>
        <v>0</v>
      </c>
      <c r="AB73" s="226">
        <f>IF($L73=32,$T73*$S73,"0")/1000</f>
        <v>0</v>
      </c>
      <c r="AC73" s="217" t="s">
        <v>153</v>
      </c>
    </row>
    <row r="74" spans="2:29" ht="17.05" customHeight="1" x14ac:dyDescent="0.3">
      <c r="B74" s="230"/>
      <c r="C74" s="245"/>
      <c r="D74" s="247">
        <f>225-75-45</f>
        <v>105</v>
      </c>
      <c r="E74" s="247"/>
      <c r="F74" s="247"/>
      <c r="G74" s="247"/>
      <c r="H74" s="247"/>
      <c r="I74" s="247"/>
      <c r="J74" s="247">
        <f>+$D$74</f>
        <v>105</v>
      </c>
      <c r="K74" s="247"/>
      <c r="L74" s="210"/>
      <c r="M74" s="216"/>
      <c r="N74" s="216"/>
      <c r="O74" s="216"/>
      <c r="P74" s="210"/>
      <c r="Q74" s="210"/>
      <c r="R74" s="220"/>
      <c r="S74" s="220"/>
      <c r="T74" s="210"/>
      <c r="U74" s="210"/>
      <c r="V74" s="226"/>
      <c r="W74" s="224"/>
      <c r="X74" s="226"/>
      <c r="Y74" s="226"/>
      <c r="Z74" s="226"/>
      <c r="AA74" s="226"/>
      <c r="AB74" s="226"/>
      <c r="AC74" s="217"/>
    </row>
    <row r="75" spans="2:29" ht="17.05" customHeight="1" x14ac:dyDescent="0.3">
      <c r="B75" s="230"/>
      <c r="C75" s="245"/>
      <c r="D75" s="247"/>
      <c r="E75" s="247"/>
      <c r="F75" s="61"/>
      <c r="G75" s="62"/>
      <c r="H75" s="62"/>
      <c r="I75" s="63"/>
      <c r="J75" s="247"/>
      <c r="K75" s="247"/>
      <c r="L75" s="210"/>
      <c r="M75" s="216"/>
      <c r="N75" s="216"/>
      <c r="O75" s="216"/>
      <c r="P75" s="210"/>
      <c r="Q75" s="210"/>
      <c r="R75" s="220"/>
      <c r="S75" s="220"/>
      <c r="T75" s="210"/>
      <c r="U75" s="210"/>
      <c r="V75" s="226"/>
      <c r="W75" s="224"/>
      <c r="X75" s="226"/>
      <c r="Y75" s="226"/>
      <c r="Z75" s="226"/>
      <c r="AA75" s="226"/>
      <c r="AB75" s="226"/>
      <c r="AC75" s="217"/>
    </row>
    <row r="76" spans="2:29" ht="17.05" customHeight="1" x14ac:dyDescent="0.3">
      <c r="B76" s="230"/>
      <c r="C76" s="245"/>
      <c r="D76" s="247"/>
      <c r="E76" s="247"/>
      <c r="F76" s="55"/>
      <c r="G76" s="56"/>
      <c r="H76" s="56"/>
      <c r="I76" s="57"/>
      <c r="J76" s="247"/>
      <c r="K76" s="247"/>
      <c r="L76" s="210"/>
      <c r="M76" s="216"/>
      <c r="N76" s="216"/>
      <c r="O76" s="216"/>
      <c r="P76" s="210">
        <f>+O73*P73</f>
        <v>56</v>
      </c>
      <c r="Q76" s="210"/>
      <c r="R76" s="220"/>
      <c r="S76" s="220"/>
      <c r="T76" s="210"/>
      <c r="U76" s="210"/>
      <c r="V76" s="226"/>
      <c r="W76" s="224"/>
      <c r="X76" s="226"/>
      <c r="Y76" s="226"/>
      <c r="Z76" s="226"/>
      <c r="AA76" s="226"/>
      <c r="AB76" s="226"/>
      <c r="AC76" s="217"/>
    </row>
    <row r="77" spans="2:29" ht="17.05" customHeight="1" x14ac:dyDescent="0.45">
      <c r="B77" s="230"/>
      <c r="C77" s="245"/>
      <c r="D77" s="70"/>
      <c r="E77" s="70"/>
      <c r="F77" s="56"/>
      <c r="G77" s="56"/>
      <c r="H77" s="56"/>
      <c r="I77" s="56"/>
      <c r="J77" s="56"/>
      <c r="K77" s="56"/>
      <c r="L77" s="210"/>
      <c r="M77" s="216"/>
      <c r="N77" s="216"/>
      <c r="O77" s="216"/>
      <c r="P77" s="210"/>
      <c r="Q77" s="210"/>
      <c r="R77" s="220"/>
      <c r="S77" s="220"/>
      <c r="T77" s="210"/>
      <c r="U77" s="210"/>
      <c r="V77" s="226"/>
      <c r="W77" s="224"/>
      <c r="X77" s="226"/>
      <c r="Y77" s="226"/>
      <c r="Z77" s="226"/>
      <c r="AA77" s="226"/>
      <c r="AB77" s="226"/>
      <c r="AC77" s="217"/>
    </row>
    <row r="78" spans="2:29" ht="17.05" customHeight="1" x14ac:dyDescent="0.3">
      <c r="B78" s="227"/>
      <c r="C78" s="245"/>
      <c r="D78" s="67"/>
      <c r="E78" s="67"/>
      <c r="F78" s="67"/>
      <c r="G78" s="67"/>
      <c r="H78" s="67"/>
      <c r="I78" s="67"/>
      <c r="J78" s="67"/>
      <c r="K78" s="67"/>
      <c r="L78" s="210"/>
      <c r="M78" s="209"/>
      <c r="N78" s="209"/>
      <c r="O78" s="209"/>
      <c r="P78" s="210"/>
      <c r="Q78" s="210"/>
      <c r="R78" s="220"/>
      <c r="S78" s="220"/>
      <c r="T78" s="210"/>
      <c r="U78" s="210"/>
      <c r="V78" s="226"/>
      <c r="W78" s="224"/>
      <c r="X78" s="226"/>
      <c r="Y78" s="226"/>
      <c r="Z78" s="226"/>
      <c r="AA78" s="226"/>
      <c r="AB78" s="226"/>
      <c r="AC78" s="217"/>
    </row>
    <row r="79" spans="2:29" ht="17.05" customHeight="1" x14ac:dyDescent="0.3">
      <c r="B79" s="229" t="s">
        <v>162</v>
      </c>
      <c r="C79" s="245" t="s">
        <v>189</v>
      </c>
      <c r="D79" s="62"/>
      <c r="E79" s="62"/>
      <c r="F79" s="243">
        <f>+F73</f>
        <v>29850</v>
      </c>
      <c r="G79" s="278"/>
      <c r="H79" s="278"/>
      <c r="I79" s="278"/>
      <c r="J79" s="62"/>
      <c r="K79" s="62"/>
      <c r="L79" s="210">
        <v>8</v>
      </c>
      <c r="M79" s="216">
        <v>220</v>
      </c>
      <c r="N79" s="216">
        <v>2</v>
      </c>
      <c r="O79" s="216">
        <v>4</v>
      </c>
      <c r="P79" s="210">
        <f>ROUND($F$13/M79+1,0)</f>
        <v>14</v>
      </c>
      <c r="Q79" s="209">
        <f>+SUMPRODUCT(D79:K84)</f>
        <v>30000</v>
      </c>
      <c r="R79" s="219">
        <f>(Q79-(2*L79*N79))/1000</f>
        <v>29.968</v>
      </c>
      <c r="S79" s="220">
        <f>+P82*R79</f>
        <v>1678.2080000000001</v>
      </c>
      <c r="T79" s="209">
        <f>ROUND((L79*L79)/162,3)</f>
        <v>0.39500000000000002</v>
      </c>
      <c r="U79" s="220">
        <f>+T79*S79</f>
        <v>662.8921600000001</v>
      </c>
      <c r="V79" s="226">
        <f>IF($L79=8,$T79*$S79,"0")/1000</f>
        <v>0.66289216000000006</v>
      </c>
      <c r="W79" s="273">
        <v>0</v>
      </c>
      <c r="X79" s="225">
        <f>IF($L79=12,$T79*$S79,"0")/1000</f>
        <v>0</v>
      </c>
      <c r="Y79" s="226">
        <f>IF($L79=16,$T79*$S79,"0")/1000</f>
        <v>0</v>
      </c>
      <c r="Z79" s="226">
        <f>IF($L79=20,$T79*$S79,"0")/1000</f>
        <v>0</v>
      </c>
      <c r="AA79" s="226">
        <f>IF($L79=25,$T79*$S79,"0")/1000</f>
        <v>0</v>
      </c>
      <c r="AB79" s="226">
        <f>IF($L79=32,$T79*$S79,"0")/1000</f>
        <v>0</v>
      </c>
      <c r="AC79" s="217" t="s">
        <v>156</v>
      </c>
    </row>
    <row r="80" spans="2:29" ht="17.05" customHeight="1" x14ac:dyDescent="0.3">
      <c r="B80" s="230"/>
      <c r="C80" s="245"/>
      <c r="D80" s="247">
        <f>225-75-75</f>
        <v>75</v>
      </c>
      <c r="E80" s="247"/>
      <c r="F80" s="247"/>
      <c r="G80" s="247"/>
      <c r="H80" s="247"/>
      <c r="I80" s="247"/>
      <c r="J80" s="247">
        <f>+D80</f>
        <v>75</v>
      </c>
      <c r="K80" s="247"/>
      <c r="L80" s="210"/>
      <c r="M80" s="216"/>
      <c r="N80" s="216"/>
      <c r="O80" s="216"/>
      <c r="P80" s="210"/>
      <c r="Q80" s="210"/>
      <c r="R80" s="220"/>
      <c r="S80" s="220"/>
      <c r="T80" s="210"/>
      <c r="U80" s="210"/>
      <c r="V80" s="226"/>
      <c r="W80" s="224"/>
      <c r="X80" s="226"/>
      <c r="Y80" s="226"/>
      <c r="Z80" s="226"/>
      <c r="AA80" s="226"/>
      <c r="AB80" s="226"/>
      <c r="AC80" s="217"/>
    </row>
    <row r="81" spans="2:29" ht="17.05" customHeight="1" x14ac:dyDescent="0.3">
      <c r="B81" s="230"/>
      <c r="C81" s="245"/>
      <c r="D81" s="247"/>
      <c r="E81" s="247"/>
      <c r="F81" s="61"/>
      <c r="G81" s="62"/>
      <c r="H81" s="62"/>
      <c r="I81" s="63"/>
      <c r="J81" s="247"/>
      <c r="K81" s="247"/>
      <c r="L81" s="210"/>
      <c r="M81" s="216"/>
      <c r="N81" s="216"/>
      <c r="O81" s="216"/>
      <c r="P81" s="210"/>
      <c r="Q81" s="210"/>
      <c r="R81" s="220"/>
      <c r="S81" s="220"/>
      <c r="T81" s="210"/>
      <c r="U81" s="210"/>
      <c r="V81" s="226"/>
      <c r="W81" s="224"/>
      <c r="X81" s="226"/>
      <c r="Y81" s="226"/>
      <c r="Z81" s="226"/>
      <c r="AA81" s="226"/>
      <c r="AB81" s="226"/>
      <c r="AC81" s="217"/>
    </row>
    <row r="82" spans="2:29" ht="17.05" customHeight="1" x14ac:dyDescent="0.3">
      <c r="B82" s="230"/>
      <c r="C82" s="245"/>
      <c r="D82" s="247"/>
      <c r="E82" s="247"/>
      <c r="F82" s="55"/>
      <c r="G82" s="56"/>
      <c r="H82" s="56"/>
      <c r="I82" s="57"/>
      <c r="J82" s="247"/>
      <c r="K82" s="247"/>
      <c r="L82" s="210"/>
      <c r="M82" s="216"/>
      <c r="N82" s="216"/>
      <c r="O82" s="216"/>
      <c r="P82" s="210">
        <f>+O79*P79</f>
        <v>56</v>
      </c>
      <c r="Q82" s="210"/>
      <c r="R82" s="220"/>
      <c r="S82" s="220"/>
      <c r="T82" s="210"/>
      <c r="U82" s="210"/>
      <c r="V82" s="226"/>
      <c r="W82" s="224"/>
      <c r="X82" s="226"/>
      <c r="Y82" s="226"/>
      <c r="Z82" s="226"/>
      <c r="AA82" s="226"/>
      <c r="AB82" s="226"/>
      <c r="AC82" s="217"/>
    </row>
    <row r="83" spans="2:29" ht="17.05" customHeight="1" x14ac:dyDescent="0.45">
      <c r="B83" s="230"/>
      <c r="C83" s="245"/>
      <c r="D83" s="70"/>
      <c r="E83" s="70"/>
      <c r="F83" s="56"/>
      <c r="G83" s="56"/>
      <c r="H83" s="56"/>
      <c r="I83" s="56"/>
      <c r="J83" s="56"/>
      <c r="K83" s="56"/>
      <c r="L83" s="210"/>
      <c r="M83" s="216"/>
      <c r="N83" s="216"/>
      <c r="O83" s="216"/>
      <c r="P83" s="210"/>
      <c r="Q83" s="210"/>
      <c r="R83" s="220"/>
      <c r="S83" s="220"/>
      <c r="T83" s="210"/>
      <c r="U83" s="210"/>
      <c r="V83" s="226"/>
      <c r="W83" s="224"/>
      <c r="X83" s="226"/>
      <c r="Y83" s="226"/>
      <c r="Z83" s="226"/>
      <c r="AA83" s="226"/>
      <c r="AB83" s="226"/>
      <c r="AC83" s="217"/>
    </row>
    <row r="84" spans="2:29" ht="17.05" customHeight="1" x14ac:dyDescent="0.3">
      <c r="B84" s="227"/>
      <c r="C84" s="245"/>
      <c r="D84" s="67"/>
      <c r="E84" s="67"/>
      <c r="F84" s="67"/>
      <c r="G84" s="67"/>
      <c r="H84" s="67"/>
      <c r="I84" s="67"/>
      <c r="J84" s="67"/>
      <c r="K84" s="67"/>
      <c r="L84" s="210"/>
      <c r="M84" s="209"/>
      <c r="N84" s="209"/>
      <c r="O84" s="209"/>
      <c r="P84" s="210"/>
      <c r="Q84" s="210"/>
      <c r="R84" s="220"/>
      <c r="S84" s="220"/>
      <c r="T84" s="210"/>
      <c r="U84" s="210"/>
      <c r="V84" s="226"/>
      <c r="W84" s="224"/>
      <c r="X84" s="226"/>
      <c r="Y84" s="226"/>
      <c r="Z84" s="226"/>
      <c r="AA84" s="226"/>
      <c r="AB84" s="226"/>
      <c r="AC84" s="217"/>
    </row>
    <row r="85" spans="2:29" ht="17.05" customHeight="1" x14ac:dyDescent="0.3">
      <c r="B85" s="229" t="s">
        <v>190</v>
      </c>
      <c r="C85" s="245" t="s">
        <v>191</v>
      </c>
      <c r="D85" s="62"/>
      <c r="E85" s="62"/>
      <c r="F85" s="243">
        <f>+F79</f>
        <v>29850</v>
      </c>
      <c r="G85" s="278"/>
      <c r="H85" s="278"/>
      <c r="I85" s="278"/>
      <c r="J85" s="62"/>
      <c r="K85" s="62"/>
      <c r="L85" s="210">
        <v>8</v>
      </c>
      <c r="M85" s="216">
        <v>220</v>
      </c>
      <c r="N85" s="216">
        <v>2</v>
      </c>
      <c r="O85" s="216">
        <v>8</v>
      </c>
      <c r="P85" s="210">
        <f>ROUND(2000/M85+1,0)</f>
        <v>10</v>
      </c>
      <c r="Q85" s="209">
        <f>+SUMPRODUCT(D85:K90)</f>
        <v>30060</v>
      </c>
      <c r="R85" s="219">
        <f>(Q85-(2*L85*N85))/1000</f>
        <v>30.027999999999999</v>
      </c>
      <c r="S85" s="220">
        <f>+P88*R85</f>
        <v>2402.2399999999998</v>
      </c>
      <c r="T85" s="209">
        <f>ROUND((L85*L85)/162,3)</f>
        <v>0.39500000000000002</v>
      </c>
      <c r="U85" s="220">
        <f>+T85*S85</f>
        <v>948.88479999999993</v>
      </c>
      <c r="V85" s="226">
        <f>IF($L85=8,$T85*$S85,"0")/1000</f>
        <v>0.94888479999999997</v>
      </c>
      <c r="W85" s="273">
        <v>0</v>
      </c>
      <c r="X85" s="225">
        <f>IF($L85=12,$T85*$S85,"0")/1000</f>
        <v>0</v>
      </c>
      <c r="Y85" s="226">
        <f>IF($L85=16,$T85*$S85,"0")/1000</f>
        <v>0</v>
      </c>
      <c r="Z85" s="226">
        <f>IF($L85=20,$T85*$S85,"0")/1000</f>
        <v>0</v>
      </c>
      <c r="AA85" s="226">
        <f>IF($L85=25,$T85*$S85,"0")/1000</f>
        <v>0</v>
      </c>
      <c r="AB85" s="226">
        <f>IF($L85=32,$T85*$S85,"0")/1000</f>
        <v>0</v>
      </c>
      <c r="AC85" s="217" t="s">
        <v>159</v>
      </c>
    </row>
    <row r="86" spans="2:29" ht="17.05" customHeight="1" x14ac:dyDescent="0.3">
      <c r="B86" s="230"/>
      <c r="C86" s="245"/>
      <c r="D86" s="274">
        <f>(225-75-45)*AE8</f>
        <v>105</v>
      </c>
      <c r="E86" s="274"/>
      <c r="F86" s="247"/>
      <c r="G86" s="247"/>
      <c r="H86" s="247"/>
      <c r="I86" s="247"/>
      <c r="J86" s="247">
        <f>+D86</f>
        <v>105</v>
      </c>
      <c r="K86" s="247"/>
      <c r="L86" s="210"/>
      <c r="M86" s="216"/>
      <c r="N86" s="216"/>
      <c r="O86" s="216"/>
      <c r="P86" s="210"/>
      <c r="Q86" s="210"/>
      <c r="R86" s="220"/>
      <c r="S86" s="220"/>
      <c r="T86" s="210"/>
      <c r="U86" s="210"/>
      <c r="V86" s="226"/>
      <c r="W86" s="224"/>
      <c r="X86" s="226"/>
      <c r="Y86" s="226"/>
      <c r="Z86" s="226"/>
      <c r="AA86" s="226"/>
      <c r="AB86" s="226"/>
      <c r="AC86" s="217"/>
    </row>
    <row r="87" spans="2:29" ht="17.05" customHeight="1" x14ac:dyDescent="0.3">
      <c r="B87" s="230"/>
      <c r="C87" s="245"/>
      <c r="D87" s="274"/>
      <c r="E87" s="274"/>
      <c r="F87" s="61"/>
      <c r="G87" s="62"/>
      <c r="H87" s="62"/>
      <c r="I87" s="63"/>
      <c r="J87" s="247"/>
      <c r="K87" s="247"/>
      <c r="L87" s="210"/>
      <c r="M87" s="216"/>
      <c r="N87" s="216"/>
      <c r="O87" s="216"/>
      <c r="P87" s="210"/>
      <c r="Q87" s="210"/>
      <c r="R87" s="220"/>
      <c r="S87" s="220"/>
      <c r="T87" s="210"/>
      <c r="U87" s="210"/>
      <c r="V87" s="226"/>
      <c r="W87" s="224"/>
      <c r="X87" s="226"/>
      <c r="Y87" s="226"/>
      <c r="Z87" s="226"/>
      <c r="AA87" s="226"/>
      <c r="AB87" s="226"/>
      <c r="AC87" s="217"/>
    </row>
    <row r="88" spans="2:29" ht="17.05" customHeight="1" x14ac:dyDescent="0.3">
      <c r="B88" s="230"/>
      <c r="C88" s="245"/>
      <c r="D88" s="274"/>
      <c r="E88" s="274"/>
      <c r="F88" s="55"/>
      <c r="G88" s="56"/>
      <c r="H88" s="56"/>
      <c r="I88" s="57"/>
      <c r="J88" s="247"/>
      <c r="K88" s="247"/>
      <c r="L88" s="210"/>
      <c r="M88" s="216"/>
      <c r="N88" s="216"/>
      <c r="O88" s="216"/>
      <c r="P88" s="210">
        <f>+O85*P85</f>
        <v>80</v>
      </c>
      <c r="Q88" s="210"/>
      <c r="R88" s="220"/>
      <c r="S88" s="220"/>
      <c r="T88" s="210"/>
      <c r="U88" s="210"/>
      <c r="V88" s="226"/>
      <c r="W88" s="224"/>
      <c r="X88" s="226"/>
      <c r="Y88" s="226"/>
      <c r="Z88" s="226"/>
      <c r="AA88" s="226"/>
      <c r="AB88" s="226"/>
      <c r="AC88" s="217"/>
    </row>
    <row r="89" spans="2:29" ht="17.05" customHeight="1" x14ac:dyDescent="0.45">
      <c r="B89" s="230"/>
      <c r="C89" s="245"/>
      <c r="D89" s="70"/>
      <c r="E89" s="70"/>
      <c r="F89" s="56"/>
      <c r="G89" s="56"/>
      <c r="H89" s="56"/>
      <c r="I89" s="56"/>
      <c r="J89" s="56"/>
      <c r="K89" s="56"/>
      <c r="L89" s="210"/>
      <c r="M89" s="216"/>
      <c r="N89" s="216"/>
      <c r="O89" s="216"/>
      <c r="P89" s="210"/>
      <c r="Q89" s="210"/>
      <c r="R89" s="220"/>
      <c r="S89" s="220"/>
      <c r="T89" s="210"/>
      <c r="U89" s="210"/>
      <c r="V89" s="226"/>
      <c r="W89" s="224"/>
      <c r="X89" s="226"/>
      <c r="Y89" s="226"/>
      <c r="Z89" s="226"/>
      <c r="AA89" s="226"/>
      <c r="AB89" s="226"/>
      <c r="AC89" s="217"/>
    </row>
    <row r="90" spans="2:29" ht="17.05" customHeight="1" x14ac:dyDescent="0.3">
      <c r="B90" s="227"/>
      <c r="C90" s="245"/>
      <c r="D90" s="67"/>
      <c r="E90" s="67"/>
      <c r="F90" s="67"/>
      <c r="G90" s="67"/>
      <c r="H90" s="67"/>
      <c r="I90" s="67"/>
      <c r="J90" s="67"/>
      <c r="K90" s="67"/>
      <c r="L90" s="210"/>
      <c r="M90" s="209"/>
      <c r="N90" s="209"/>
      <c r="O90" s="209"/>
      <c r="P90" s="210"/>
      <c r="Q90" s="210"/>
      <c r="R90" s="220"/>
      <c r="S90" s="220"/>
      <c r="T90" s="210"/>
      <c r="U90" s="210"/>
      <c r="V90" s="226"/>
      <c r="W90" s="224"/>
      <c r="X90" s="226"/>
      <c r="Y90" s="226"/>
      <c r="Z90" s="226"/>
      <c r="AA90" s="226"/>
      <c r="AB90" s="226"/>
      <c r="AC90" s="217"/>
    </row>
    <row r="91" spans="2:29" ht="17.05" customHeight="1" x14ac:dyDescent="0.3">
      <c r="B91" s="229" t="s">
        <v>192</v>
      </c>
      <c r="C91" s="245" t="s">
        <v>193</v>
      </c>
      <c r="D91" s="62"/>
      <c r="E91" s="62"/>
      <c r="F91" s="62"/>
      <c r="G91" s="62"/>
      <c r="H91" s="278">
        <v>100</v>
      </c>
      <c r="I91" s="278"/>
      <c r="J91" s="62"/>
      <c r="K91" s="62"/>
      <c r="L91" s="210">
        <v>8</v>
      </c>
      <c r="M91" s="210">
        <v>100</v>
      </c>
      <c r="N91" s="215"/>
      <c r="O91" s="215">
        <v>344</v>
      </c>
      <c r="P91" s="228">
        <v>12</v>
      </c>
      <c r="Q91" s="210">
        <f>+SUMPRODUCT(D91:K96)</f>
        <v>275</v>
      </c>
      <c r="R91" s="220">
        <f>(Q91-(2*L91*N91))/1000</f>
        <v>0.27500000000000002</v>
      </c>
      <c r="S91" s="220">
        <f>+P94*R91</f>
        <v>1135.2</v>
      </c>
      <c r="T91" s="210">
        <f>ROUND((L91*L91)/162,3)</f>
        <v>0.39500000000000002</v>
      </c>
      <c r="U91" s="220">
        <f>+T91*S91</f>
        <v>448.40400000000005</v>
      </c>
      <c r="V91" s="273">
        <f>IF($L91=8,$T91*$S91,"0")/1000</f>
        <v>0.44840400000000008</v>
      </c>
      <c r="W91" s="226">
        <f>IF($L91=10,$T91*$S91,"0")/1000</f>
        <v>0</v>
      </c>
      <c r="X91" s="225">
        <f>IF($L91=12,$T91*$S91,"0")/1000</f>
        <v>0</v>
      </c>
      <c r="Y91" s="226">
        <f>IF($L91=16,$T91*$S91,"0")/1000</f>
        <v>0</v>
      </c>
      <c r="Z91" s="226">
        <f>IF($L91=20,$T91*$S91,"0")/1000</f>
        <v>0</v>
      </c>
      <c r="AA91" s="226">
        <f>IF($L91=25,$T91*$S91,"0")/1000</f>
        <v>0</v>
      </c>
      <c r="AB91" s="226">
        <f>IF($L91=32,$T91*$S91,"0")/1000</f>
        <v>0</v>
      </c>
      <c r="AC91" s="217" t="s">
        <v>156</v>
      </c>
    </row>
    <row r="92" spans="2:29" ht="17.05" customHeight="1" x14ac:dyDescent="0.3">
      <c r="B92" s="230"/>
      <c r="C92" s="245"/>
      <c r="D92" s="56"/>
      <c r="E92" s="56"/>
      <c r="F92" s="56"/>
      <c r="G92" s="82"/>
      <c r="H92" s="247"/>
      <c r="I92" s="247"/>
      <c r="J92" s="56"/>
      <c r="K92" s="56"/>
      <c r="L92" s="210"/>
      <c r="M92" s="210"/>
      <c r="N92" s="216"/>
      <c r="O92" s="216"/>
      <c r="P92" s="228"/>
      <c r="Q92" s="210"/>
      <c r="R92" s="220"/>
      <c r="S92" s="220"/>
      <c r="T92" s="210"/>
      <c r="U92" s="210"/>
      <c r="V92" s="224"/>
      <c r="W92" s="226"/>
      <c r="X92" s="226"/>
      <c r="Y92" s="226"/>
      <c r="Z92" s="226"/>
      <c r="AA92" s="226"/>
      <c r="AB92" s="226"/>
      <c r="AC92" s="217"/>
    </row>
    <row r="93" spans="2:29" ht="17.05" customHeight="1" x14ac:dyDescent="0.3">
      <c r="B93" s="230"/>
      <c r="C93" s="245"/>
      <c r="D93" s="247">
        <f>225-75-75</f>
        <v>75</v>
      </c>
      <c r="E93" s="247"/>
      <c r="F93" s="247"/>
      <c r="G93" s="55"/>
      <c r="H93" s="56"/>
      <c r="I93" s="56"/>
      <c r="J93" s="56"/>
      <c r="K93" s="56"/>
      <c r="L93" s="210"/>
      <c r="M93" s="210"/>
      <c r="N93" s="216"/>
      <c r="O93" s="216"/>
      <c r="P93" s="228"/>
      <c r="Q93" s="210"/>
      <c r="R93" s="220"/>
      <c r="S93" s="220"/>
      <c r="T93" s="210"/>
      <c r="U93" s="210"/>
      <c r="V93" s="224"/>
      <c r="W93" s="226"/>
      <c r="X93" s="226"/>
      <c r="Y93" s="226"/>
      <c r="Z93" s="226"/>
      <c r="AA93" s="226"/>
      <c r="AB93" s="226"/>
      <c r="AC93" s="217"/>
    </row>
    <row r="94" spans="2:29" ht="17.05" customHeight="1" x14ac:dyDescent="0.3">
      <c r="B94" s="230"/>
      <c r="C94" s="245"/>
      <c r="D94" s="247"/>
      <c r="E94" s="247"/>
      <c r="F94" s="247"/>
      <c r="G94" s="55"/>
      <c r="H94" s="56"/>
      <c r="I94" s="56"/>
      <c r="J94" s="56"/>
      <c r="K94" s="56"/>
      <c r="L94" s="210"/>
      <c r="M94" s="210">
        <v>175</v>
      </c>
      <c r="N94" s="216"/>
      <c r="O94" s="216"/>
      <c r="P94" s="210">
        <f>P91*O91</f>
        <v>4128</v>
      </c>
      <c r="Q94" s="210"/>
      <c r="R94" s="220"/>
      <c r="S94" s="220"/>
      <c r="T94" s="210"/>
      <c r="U94" s="210"/>
      <c r="V94" s="224"/>
      <c r="W94" s="226"/>
      <c r="X94" s="226"/>
      <c r="Y94" s="226"/>
      <c r="Z94" s="226"/>
      <c r="AA94" s="226"/>
      <c r="AB94" s="226"/>
      <c r="AC94" s="217"/>
    </row>
    <row r="95" spans="2:29" ht="17.05" customHeight="1" x14ac:dyDescent="0.3">
      <c r="B95" s="230"/>
      <c r="C95" s="245"/>
      <c r="D95" s="56"/>
      <c r="E95" s="56"/>
      <c r="F95" s="56"/>
      <c r="G95" s="83"/>
      <c r="H95" s="247">
        <v>100</v>
      </c>
      <c r="I95" s="247"/>
      <c r="J95" s="56"/>
      <c r="K95" s="56"/>
      <c r="L95" s="210"/>
      <c r="M95" s="210"/>
      <c r="N95" s="216"/>
      <c r="O95" s="216"/>
      <c r="P95" s="210"/>
      <c r="Q95" s="210"/>
      <c r="R95" s="220"/>
      <c r="S95" s="220"/>
      <c r="T95" s="210"/>
      <c r="U95" s="210"/>
      <c r="V95" s="224"/>
      <c r="W95" s="226"/>
      <c r="X95" s="226"/>
      <c r="Y95" s="226"/>
      <c r="Z95" s="226"/>
      <c r="AA95" s="226"/>
      <c r="AB95" s="226"/>
      <c r="AC95" s="217"/>
    </row>
    <row r="96" spans="2:29" ht="17.05" customHeight="1" x14ac:dyDescent="0.3">
      <c r="B96" s="227"/>
      <c r="C96" s="245"/>
      <c r="D96" s="67"/>
      <c r="E96" s="67"/>
      <c r="F96" s="67"/>
      <c r="G96" s="67"/>
      <c r="H96" s="218"/>
      <c r="I96" s="218"/>
      <c r="J96" s="67"/>
      <c r="K96" s="67"/>
      <c r="L96" s="210"/>
      <c r="M96" s="210"/>
      <c r="N96" s="209"/>
      <c r="O96" s="209"/>
      <c r="P96" s="210"/>
      <c r="Q96" s="210"/>
      <c r="R96" s="220"/>
      <c r="S96" s="220"/>
      <c r="T96" s="210"/>
      <c r="U96" s="210"/>
      <c r="V96" s="224"/>
      <c r="W96" s="226"/>
      <c r="X96" s="226"/>
      <c r="Y96" s="226"/>
      <c r="Z96" s="226"/>
      <c r="AA96" s="226"/>
      <c r="AB96" s="226"/>
      <c r="AC96" s="217"/>
    </row>
    <row r="97" spans="2:30" ht="33.950000000000003" customHeight="1" x14ac:dyDescent="0.3">
      <c r="B97" s="56"/>
      <c r="C97" s="245" t="s">
        <v>164</v>
      </c>
      <c r="D97" s="245"/>
      <c r="E97" s="245"/>
      <c r="F97" s="245"/>
      <c r="G97" s="245"/>
      <c r="H97" s="245"/>
      <c r="I97" s="245"/>
      <c r="J97" s="245"/>
      <c r="K97" s="245"/>
      <c r="L97" s="245"/>
      <c r="M97" s="245"/>
      <c r="N97" s="245"/>
      <c r="O97" s="245"/>
      <c r="P97" s="245"/>
      <c r="Q97" s="246" t="s">
        <v>165</v>
      </c>
      <c r="R97" s="218"/>
      <c r="S97" s="218"/>
      <c r="T97" s="218"/>
      <c r="U97" s="218"/>
      <c r="V97" s="60">
        <f t="shared" ref="V97:AB97" si="0">+SUM(V13:V96)</f>
        <v>3.2488885469680415</v>
      </c>
      <c r="W97" s="60">
        <f t="shared" si="0"/>
        <v>4.1561120000000003</v>
      </c>
      <c r="X97" s="60">
        <f t="shared" si="0"/>
        <v>3.2366498639999999</v>
      </c>
      <c r="Y97" s="60">
        <f t="shared" si="0"/>
        <v>0</v>
      </c>
      <c r="Z97" s="60">
        <f t="shared" si="0"/>
        <v>0</v>
      </c>
      <c r="AA97" s="60">
        <f t="shared" si="0"/>
        <v>0</v>
      </c>
      <c r="AB97" s="60">
        <f t="shared" si="0"/>
        <v>0</v>
      </c>
    </row>
    <row r="98" spans="2:30" ht="33.950000000000003" customHeight="1" x14ac:dyDescent="0.3">
      <c r="B98" s="56"/>
      <c r="C98" s="245" t="s">
        <v>166</v>
      </c>
      <c r="D98" s="245"/>
      <c r="E98" s="245"/>
      <c r="F98" s="245"/>
      <c r="G98" s="245"/>
      <c r="H98" s="245"/>
      <c r="I98" s="245"/>
      <c r="J98" s="245"/>
      <c r="K98" s="245"/>
      <c r="L98" s="245"/>
      <c r="M98" s="245"/>
      <c r="N98" s="245"/>
      <c r="O98" s="245"/>
      <c r="P98" s="245"/>
      <c r="Q98" s="246" t="s">
        <v>167</v>
      </c>
      <c r="R98" s="218"/>
      <c r="S98" s="218"/>
      <c r="T98" s="218"/>
      <c r="U98" s="218"/>
      <c r="V98" s="282">
        <f>+SUM(V97:AB97)</f>
        <v>10.641650410968042</v>
      </c>
      <c r="W98" s="283"/>
      <c r="X98" s="283"/>
      <c r="Y98" s="283"/>
      <c r="Z98" s="283"/>
      <c r="AA98" s="283"/>
      <c r="AB98" s="208"/>
      <c r="AD98" s="72"/>
    </row>
    <row r="99" spans="2:30" x14ac:dyDescent="0.3">
      <c r="B99" s="73"/>
      <c r="C99" s="74"/>
      <c r="D99" s="73"/>
      <c r="E99" s="73"/>
      <c r="F99" s="73"/>
      <c r="G99" s="73"/>
      <c r="H99" s="73"/>
      <c r="I99" s="73"/>
      <c r="J99" s="73"/>
      <c r="K99" s="73"/>
      <c r="L99" s="73"/>
      <c r="M99" s="73"/>
      <c r="N99" s="73"/>
      <c r="O99" s="73"/>
      <c r="P99" s="73"/>
      <c r="Q99" s="73"/>
      <c r="R99" s="73"/>
      <c r="S99" s="73"/>
      <c r="T99" s="73"/>
      <c r="U99" s="73"/>
      <c r="Y99">
        <f>Y100+Z99</f>
        <v>11.174082520548401</v>
      </c>
      <c r="Z99">
        <f>V98*5%</f>
        <v>0.5320825205484021</v>
      </c>
    </row>
    <row r="100" spans="2:30" x14ac:dyDescent="0.3">
      <c r="B100" s="73"/>
      <c r="C100" s="74"/>
      <c r="D100" s="73"/>
      <c r="E100" s="73"/>
      <c r="F100" s="73"/>
      <c r="G100" s="73"/>
      <c r="H100" s="73"/>
      <c r="I100" s="73"/>
      <c r="J100" s="73"/>
      <c r="K100" s="73"/>
      <c r="L100" s="73"/>
      <c r="M100" s="73"/>
      <c r="N100" s="73"/>
      <c r="O100" s="73"/>
      <c r="P100" s="73"/>
      <c r="Q100" s="73"/>
      <c r="R100" s="73"/>
      <c r="S100" s="73"/>
      <c r="T100" s="73"/>
      <c r="U100" s="73"/>
      <c r="Y100">
        <v>10.641999999999999</v>
      </c>
    </row>
    <row r="101" spans="2:30" x14ac:dyDescent="0.3">
      <c r="B101" s="73"/>
      <c r="C101" s="74"/>
      <c r="D101" s="73"/>
      <c r="E101" s="73"/>
      <c r="F101" s="73"/>
      <c r="G101" s="73"/>
      <c r="H101" s="73"/>
      <c r="I101" s="73"/>
      <c r="J101" s="73"/>
      <c r="K101" s="73"/>
      <c r="L101" s="73"/>
      <c r="M101" s="73"/>
      <c r="N101" s="73"/>
      <c r="O101" s="73"/>
      <c r="P101" s="73"/>
      <c r="Q101" s="73"/>
      <c r="R101" s="73"/>
      <c r="S101" s="73" t="s">
        <v>127</v>
      </c>
      <c r="T101" s="84">
        <f>U31+U37+U43+U61+U79+U91</f>
        <v>3491.0993334840209</v>
      </c>
      <c r="U101" s="73">
        <f>T101/1000</f>
        <v>3.491099333484021</v>
      </c>
      <c r="V101" s="72">
        <f>U101*1.05</f>
        <v>3.6656543001582222</v>
      </c>
    </row>
    <row r="102" spans="2:30" x14ac:dyDescent="0.3">
      <c r="B102" s="73"/>
      <c r="C102" s="74"/>
      <c r="D102" s="73"/>
      <c r="E102" s="73"/>
      <c r="F102" s="73"/>
      <c r="G102" s="73"/>
      <c r="H102" s="73"/>
      <c r="I102" s="73"/>
      <c r="J102" s="73"/>
      <c r="K102" s="73"/>
      <c r="L102" s="73"/>
      <c r="M102" s="73"/>
      <c r="N102" s="73"/>
      <c r="O102" s="73"/>
      <c r="P102" s="73"/>
      <c r="Q102" s="73"/>
      <c r="R102" s="73"/>
      <c r="S102" s="73" t="s">
        <v>128</v>
      </c>
      <c r="T102" s="84">
        <f>U49+U55+U85</f>
        <v>4093.7936639999994</v>
      </c>
      <c r="U102" s="73">
        <f t="shared" ref="U102:U103" si="1">T102/1000</f>
        <v>4.0937936639999997</v>
      </c>
      <c r="V102" s="72">
        <f t="shared" ref="V102:V103" si="2">U102*1.05</f>
        <v>4.2984833471999995</v>
      </c>
    </row>
    <row r="103" spans="2:30" x14ac:dyDescent="0.3">
      <c r="B103" s="73"/>
      <c r="C103" s="74"/>
      <c r="D103" s="73"/>
      <c r="E103" s="73"/>
      <c r="F103" s="73"/>
      <c r="G103" s="73"/>
      <c r="H103" s="73"/>
      <c r="I103" s="73"/>
      <c r="J103" s="73"/>
      <c r="K103" s="73"/>
      <c r="L103" s="73"/>
      <c r="M103" s="73"/>
      <c r="N103" s="73"/>
      <c r="O103" s="73"/>
      <c r="P103" s="73"/>
      <c r="Q103" s="73"/>
      <c r="R103" s="73"/>
      <c r="S103" s="73" t="s">
        <v>194</v>
      </c>
      <c r="T103" s="84">
        <f>U13+U19+U25+U67+U73</f>
        <v>3056.7574134840206</v>
      </c>
      <c r="U103" s="73">
        <f t="shared" si="1"/>
        <v>3.0567574134840205</v>
      </c>
      <c r="V103" s="72">
        <f t="shared" si="2"/>
        <v>3.2095952841582216</v>
      </c>
    </row>
    <row r="104" spans="2:30" x14ac:dyDescent="0.3">
      <c r="B104" s="73"/>
      <c r="C104" s="74"/>
      <c r="D104" s="73"/>
      <c r="E104" s="73"/>
      <c r="F104" s="73"/>
      <c r="G104" s="73"/>
      <c r="H104" s="73"/>
      <c r="I104" s="73"/>
      <c r="J104" s="73"/>
      <c r="K104" s="73"/>
      <c r="L104" s="73"/>
      <c r="M104" s="73"/>
      <c r="N104" s="73"/>
      <c r="O104" s="73"/>
      <c r="P104" s="73"/>
      <c r="Q104" s="73"/>
      <c r="R104" s="73"/>
      <c r="S104" s="73"/>
      <c r="T104" s="73"/>
      <c r="U104" s="73"/>
    </row>
    <row r="105" spans="2:30" x14ac:dyDescent="0.3">
      <c r="B105" s="73"/>
      <c r="C105" s="74"/>
      <c r="D105" s="73"/>
      <c r="E105" s="73"/>
      <c r="F105" s="73"/>
      <c r="G105" s="73"/>
      <c r="H105" s="73"/>
      <c r="I105" s="73"/>
      <c r="J105" s="73"/>
      <c r="K105" s="73"/>
      <c r="L105" s="73"/>
      <c r="M105" s="73"/>
      <c r="N105" s="73"/>
      <c r="O105" s="73"/>
      <c r="P105" s="73"/>
      <c r="Q105" s="73"/>
      <c r="R105" s="73"/>
      <c r="S105" s="73"/>
      <c r="T105" s="73"/>
      <c r="U105" s="73"/>
    </row>
    <row r="106" spans="2:30" x14ac:dyDescent="0.3">
      <c r="B106" s="73"/>
      <c r="C106" s="74"/>
      <c r="D106" s="73"/>
      <c r="E106" s="73"/>
      <c r="F106" s="73"/>
      <c r="G106" s="73"/>
      <c r="H106" s="73"/>
      <c r="I106" s="73"/>
      <c r="J106" s="73"/>
      <c r="K106" s="73"/>
      <c r="L106" s="73"/>
      <c r="M106" s="73"/>
      <c r="N106" s="73"/>
      <c r="O106" s="73"/>
      <c r="P106" s="73"/>
      <c r="Q106" s="73"/>
      <c r="R106" s="73"/>
      <c r="S106" s="73"/>
      <c r="T106" s="73"/>
      <c r="U106" s="73"/>
    </row>
    <row r="107" spans="2:30" x14ac:dyDescent="0.3">
      <c r="B107" s="73"/>
      <c r="C107" s="74"/>
      <c r="D107" s="73"/>
      <c r="E107" s="73"/>
      <c r="F107" s="73"/>
      <c r="G107" s="73"/>
      <c r="H107" s="73"/>
      <c r="I107" s="73"/>
      <c r="J107" s="73"/>
      <c r="K107" s="73"/>
      <c r="L107" s="73"/>
      <c r="M107" s="73"/>
      <c r="N107" s="73"/>
      <c r="O107" s="73"/>
      <c r="P107" s="73"/>
      <c r="Q107" s="73"/>
      <c r="R107" s="73"/>
      <c r="S107" s="73"/>
      <c r="T107" s="73"/>
      <c r="U107" s="73"/>
    </row>
    <row r="108" spans="2:30" x14ac:dyDescent="0.3">
      <c r="B108" s="73"/>
      <c r="C108" s="74"/>
      <c r="D108" s="73"/>
      <c r="E108" s="73"/>
      <c r="F108" s="73"/>
      <c r="G108" s="73"/>
      <c r="H108" s="73"/>
      <c r="I108" s="73"/>
      <c r="J108" s="73"/>
      <c r="K108" s="73"/>
      <c r="L108" s="73"/>
      <c r="M108" s="73"/>
      <c r="N108" s="73"/>
      <c r="O108" s="73"/>
      <c r="P108" s="73"/>
      <c r="Q108" s="73"/>
      <c r="R108" s="73"/>
      <c r="S108" s="73"/>
      <c r="T108" s="73"/>
      <c r="U108" s="73"/>
    </row>
    <row r="109" spans="2:30" x14ac:dyDescent="0.3">
      <c r="B109" s="73"/>
      <c r="C109" s="74"/>
      <c r="D109" s="73"/>
      <c r="E109" s="73"/>
      <c r="F109" s="73"/>
      <c r="G109" s="73"/>
      <c r="H109" s="73"/>
      <c r="I109" s="73"/>
      <c r="J109" s="73"/>
      <c r="K109" s="73"/>
      <c r="L109" s="73"/>
      <c r="M109" s="73"/>
      <c r="N109" s="73"/>
      <c r="O109" s="73"/>
      <c r="P109" s="73"/>
      <c r="Q109" s="73"/>
      <c r="R109" s="73"/>
      <c r="S109" s="73"/>
      <c r="T109" s="73"/>
      <c r="U109" s="73"/>
    </row>
    <row r="110" spans="2:30" x14ac:dyDescent="0.3">
      <c r="B110" s="73"/>
      <c r="C110" s="74"/>
      <c r="D110" s="73"/>
      <c r="E110" s="73"/>
      <c r="F110" s="73"/>
      <c r="G110" s="73"/>
      <c r="H110" s="73"/>
      <c r="I110" s="73"/>
      <c r="J110" s="73"/>
      <c r="K110" s="73"/>
      <c r="L110" s="73"/>
      <c r="M110" s="73"/>
      <c r="N110" s="73"/>
      <c r="O110" s="73"/>
      <c r="P110" s="73"/>
      <c r="Q110" s="73"/>
      <c r="R110" s="73"/>
      <c r="S110" s="73"/>
      <c r="T110" s="73"/>
      <c r="U110" s="73"/>
    </row>
    <row r="111" spans="2:30" x14ac:dyDescent="0.3">
      <c r="B111" s="73"/>
      <c r="C111" s="74"/>
      <c r="D111" s="73"/>
      <c r="E111" s="73"/>
      <c r="F111" s="73"/>
      <c r="G111" s="73"/>
      <c r="H111" s="73"/>
      <c r="I111" s="73"/>
      <c r="J111" s="73"/>
      <c r="K111" s="73"/>
      <c r="L111" s="73"/>
      <c r="M111" s="73"/>
      <c r="N111" s="73"/>
      <c r="O111" s="73"/>
      <c r="P111" s="73"/>
      <c r="Q111" s="73"/>
      <c r="R111" s="73"/>
      <c r="S111" s="73"/>
      <c r="T111" s="73"/>
      <c r="U111" s="73"/>
    </row>
    <row r="112" spans="2:30" x14ac:dyDescent="0.3">
      <c r="B112" s="73"/>
      <c r="C112" s="74"/>
      <c r="D112" s="73"/>
      <c r="E112" s="73"/>
      <c r="F112" s="73"/>
      <c r="G112" s="73"/>
      <c r="H112" s="73"/>
      <c r="I112" s="73"/>
      <c r="J112" s="73"/>
      <c r="K112" s="73"/>
      <c r="L112" s="73"/>
      <c r="M112" s="73"/>
      <c r="N112" s="73"/>
      <c r="O112" s="73"/>
      <c r="P112" s="73"/>
      <c r="Q112" s="73"/>
      <c r="R112" s="73"/>
      <c r="S112" s="73"/>
      <c r="T112" s="73"/>
      <c r="U112" s="73"/>
    </row>
    <row r="113" spans="2:21" x14ac:dyDescent="0.3">
      <c r="B113" s="73"/>
      <c r="C113" s="74"/>
      <c r="D113" s="73"/>
      <c r="E113" s="73"/>
      <c r="F113" s="73"/>
      <c r="G113" s="73"/>
      <c r="H113" s="73"/>
      <c r="I113" s="73"/>
      <c r="J113" s="73"/>
      <c r="K113" s="73"/>
      <c r="L113" s="73"/>
      <c r="M113" s="73"/>
      <c r="N113" s="73"/>
      <c r="O113" s="73"/>
      <c r="P113" s="73"/>
      <c r="Q113" s="73"/>
      <c r="R113" s="73"/>
      <c r="S113" s="73"/>
      <c r="T113" s="73"/>
      <c r="U113" s="73"/>
    </row>
    <row r="114" spans="2:21" x14ac:dyDescent="0.3">
      <c r="B114" s="73"/>
      <c r="C114" s="74"/>
      <c r="D114" s="73"/>
      <c r="E114" s="73"/>
      <c r="F114" s="73"/>
      <c r="G114" s="73"/>
      <c r="H114" s="73"/>
      <c r="I114" s="73"/>
      <c r="J114" s="73"/>
      <c r="K114" s="73"/>
      <c r="L114" s="73"/>
      <c r="M114" s="73"/>
      <c r="N114" s="73"/>
      <c r="O114" s="73"/>
      <c r="P114" s="73"/>
      <c r="Q114" s="73"/>
      <c r="R114" s="73"/>
      <c r="S114" s="73"/>
      <c r="T114" s="73"/>
      <c r="U114" s="73"/>
    </row>
    <row r="115" spans="2:21" x14ac:dyDescent="0.3">
      <c r="B115" s="73"/>
      <c r="C115" s="74"/>
      <c r="D115" s="73"/>
      <c r="E115" s="73"/>
      <c r="F115" s="73"/>
      <c r="G115" s="73"/>
      <c r="H115" s="73"/>
      <c r="I115" s="73"/>
      <c r="J115" s="73"/>
      <c r="K115" s="73"/>
      <c r="L115" s="73"/>
      <c r="M115" s="73"/>
      <c r="N115" s="73"/>
      <c r="O115" s="73"/>
      <c r="P115" s="73"/>
      <c r="Q115" s="73"/>
      <c r="R115" s="73"/>
      <c r="S115" s="73"/>
      <c r="T115" s="73"/>
      <c r="U115" s="73"/>
    </row>
    <row r="116" spans="2:21" x14ac:dyDescent="0.3">
      <c r="B116" s="73"/>
      <c r="C116" s="74"/>
      <c r="D116" s="73"/>
      <c r="E116" s="73"/>
      <c r="F116" s="73"/>
      <c r="G116" s="73"/>
      <c r="H116" s="73"/>
      <c r="I116" s="73"/>
      <c r="J116" s="73"/>
      <c r="K116" s="73"/>
      <c r="L116" s="73"/>
      <c r="M116" s="73"/>
      <c r="N116" s="73"/>
      <c r="O116" s="73"/>
      <c r="P116" s="73"/>
      <c r="Q116" s="73"/>
      <c r="R116" s="73"/>
      <c r="S116" s="73"/>
      <c r="T116" s="73"/>
      <c r="U116" s="73"/>
    </row>
    <row r="117" spans="2:21" x14ac:dyDescent="0.3">
      <c r="B117" s="73"/>
      <c r="C117" s="74"/>
      <c r="D117" s="73"/>
      <c r="E117" s="73"/>
      <c r="F117" s="73"/>
      <c r="G117" s="73"/>
      <c r="H117" s="73"/>
      <c r="I117" s="73"/>
      <c r="J117" s="73"/>
      <c r="K117" s="73"/>
      <c r="L117" s="73"/>
      <c r="M117" s="73"/>
      <c r="N117" s="73"/>
      <c r="O117" s="73"/>
      <c r="P117" s="73"/>
      <c r="Q117" s="73"/>
      <c r="R117" s="73"/>
      <c r="S117" s="73"/>
      <c r="T117" s="73"/>
      <c r="U117" s="73"/>
    </row>
    <row r="118" spans="2:21" x14ac:dyDescent="0.3">
      <c r="B118" s="73"/>
      <c r="C118" s="74"/>
      <c r="D118" s="73"/>
      <c r="E118" s="73"/>
      <c r="F118" s="73"/>
      <c r="G118" s="73"/>
      <c r="H118" s="73"/>
      <c r="I118" s="73"/>
      <c r="J118" s="73"/>
      <c r="K118" s="73"/>
      <c r="L118" s="73"/>
      <c r="M118" s="73"/>
      <c r="N118" s="73"/>
      <c r="O118" s="73"/>
      <c r="P118" s="73"/>
      <c r="Q118" s="73"/>
      <c r="R118" s="73"/>
      <c r="S118" s="73"/>
      <c r="T118" s="73"/>
      <c r="U118" s="73"/>
    </row>
    <row r="119" spans="2:21" x14ac:dyDescent="0.3">
      <c r="B119" s="73"/>
      <c r="C119" s="74"/>
      <c r="D119" s="73"/>
      <c r="E119" s="73"/>
      <c r="F119" s="73"/>
      <c r="G119" s="73"/>
      <c r="H119" s="73"/>
      <c r="I119" s="73"/>
      <c r="J119" s="73"/>
      <c r="K119" s="73"/>
      <c r="L119" s="73"/>
      <c r="M119" s="73"/>
      <c r="N119" s="73"/>
      <c r="O119" s="73"/>
      <c r="P119" s="73"/>
      <c r="Q119" s="73"/>
      <c r="R119" s="73"/>
      <c r="S119" s="73"/>
      <c r="T119" s="73"/>
      <c r="U119" s="73"/>
    </row>
    <row r="120" spans="2:21" x14ac:dyDescent="0.3">
      <c r="B120" s="73"/>
      <c r="C120" s="74"/>
      <c r="D120" s="73"/>
      <c r="E120" s="73"/>
      <c r="F120" s="73"/>
      <c r="G120" s="73"/>
      <c r="H120" s="73"/>
      <c r="I120" s="73"/>
      <c r="J120" s="73"/>
      <c r="K120" s="73"/>
      <c r="L120" s="73"/>
      <c r="M120" s="73"/>
      <c r="N120" s="73"/>
      <c r="O120" s="73"/>
      <c r="P120" s="73"/>
      <c r="Q120" s="73"/>
      <c r="R120" s="73"/>
      <c r="S120" s="73"/>
      <c r="T120" s="73"/>
      <c r="U120" s="73"/>
    </row>
    <row r="121" spans="2:21" x14ac:dyDescent="0.3">
      <c r="B121" s="73"/>
      <c r="C121" s="74"/>
      <c r="D121" s="73"/>
      <c r="E121" s="73"/>
      <c r="F121" s="73"/>
      <c r="G121" s="73"/>
      <c r="H121" s="73"/>
      <c r="I121" s="73"/>
      <c r="J121" s="73"/>
      <c r="K121" s="73"/>
      <c r="L121" s="73"/>
      <c r="M121" s="73"/>
      <c r="N121" s="73"/>
      <c r="O121" s="73"/>
      <c r="P121" s="73"/>
      <c r="Q121" s="73"/>
      <c r="R121" s="73"/>
      <c r="S121" s="73"/>
      <c r="T121" s="73"/>
      <c r="U121" s="73"/>
    </row>
    <row r="122" spans="2:21" x14ac:dyDescent="0.3">
      <c r="B122" s="73"/>
      <c r="C122" s="74"/>
      <c r="D122" s="73"/>
      <c r="E122" s="73"/>
      <c r="F122" s="73"/>
      <c r="G122" s="73"/>
      <c r="H122" s="73"/>
      <c r="I122" s="73"/>
      <c r="J122" s="73"/>
      <c r="K122" s="73"/>
      <c r="L122" s="73"/>
      <c r="M122" s="73"/>
      <c r="N122" s="73"/>
      <c r="O122" s="73"/>
      <c r="P122" s="73"/>
      <c r="Q122" s="73"/>
      <c r="R122" s="73"/>
      <c r="S122" s="73"/>
      <c r="T122" s="73"/>
      <c r="U122" s="73"/>
    </row>
    <row r="123" spans="2:21" x14ac:dyDescent="0.3">
      <c r="B123" s="73"/>
      <c r="C123" s="74"/>
      <c r="D123" s="73"/>
      <c r="E123" s="73"/>
      <c r="F123" s="73"/>
      <c r="G123" s="73"/>
      <c r="H123" s="73"/>
      <c r="I123" s="73"/>
      <c r="J123" s="73"/>
      <c r="K123" s="73"/>
      <c r="L123" s="73"/>
      <c r="M123" s="73"/>
      <c r="N123" s="73"/>
      <c r="O123" s="73"/>
      <c r="P123" s="73"/>
      <c r="Q123" s="73"/>
      <c r="R123" s="73"/>
      <c r="S123" s="73"/>
      <c r="T123" s="73"/>
      <c r="U123" s="73"/>
    </row>
    <row r="124" spans="2:21" x14ac:dyDescent="0.3">
      <c r="B124" s="73"/>
      <c r="C124" s="74"/>
      <c r="D124" s="73"/>
      <c r="E124" s="73"/>
      <c r="F124" s="73"/>
      <c r="G124" s="73"/>
      <c r="H124" s="73"/>
      <c r="I124" s="73"/>
      <c r="J124" s="73"/>
      <c r="K124" s="73"/>
      <c r="L124" s="73"/>
      <c r="M124" s="73"/>
      <c r="N124" s="73"/>
      <c r="O124" s="73"/>
      <c r="P124" s="73"/>
      <c r="Q124" s="73"/>
      <c r="R124" s="73"/>
      <c r="S124" s="73"/>
      <c r="T124" s="73"/>
      <c r="U124" s="73"/>
    </row>
    <row r="125" spans="2:21" x14ac:dyDescent="0.3">
      <c r="B125" s="73"/>
      <c r="C125" s="74"/>
      <c r="D125" s="73"/>
      <c r="E125" s="73"/>
      <c r="F125" s="73"/>
      <c r="G125" s="73"/>
      <c r="H125" s="73"/>
      <c r="I125" s="73"/>
      <c r="J125" s="73"/>
      <c r="K125" s="73"/>
      <c r="L125" s="73"/>
      <c r="M125" s="73"/>
      <c r="N125" s="73"/>
      <c r="O125" s="73"/>
      <c r="P125" s="73"/>
      <c r="Q125" s="73"/>
      <c r="R125" s="73"/>
      <c r="S125" s="73"/>
      <c r="T125" s="73"/>
      <c r="U125" s="73"/>
    </row>
    <row r="126" spans="2:21" x14ac:dyDescent="0.3">
      <c r="B126" s="73"/>
      <c r="C126" s="74"/>
      <c r="D126" s="73"/>
      <c r="E126" s="73"/>
      <c r="F126" s="73"/>
      <c r="G126" s="73"/>
      <c r="H126" s="73"/>
      <c r="I126" s="73"/>
      <c r="J126" s="73"/>
      <c r="K126" s="73"/>
      <c r="L126" s="73"/>
      <c r="M126" s="73"/>
      <c r="N126" s="73"/>
      <c r="O126" s="73"/>
      <c r="P126" s="73"/>
      <c r="Q126" s="73"/>
      <c r="R126" s="73"/>
      <c r="S126" s="73"/>
      <c r="T126" s="73"/>
      <c r="U126" s="73"/>
    </row>
    <row r="127" spans="2:21" x14ac:dyDescent="0.3">
      <c r="B127" s="73"/>
      <c r="C127" s="74"/>
      <c r="D127" s="73"/>
      <c r="E127" s="73"/>
      <c r="F127" s="73"/>
      <c r="G127" s="73"/>
      <c r="H127" s="73"/>
      <c r="I127" s="73"/>
      <c r="J127" s="73"/>
      <c r="K127" s="73"/>
      <c r="L127" s="73"/>
      <c r="M127" s="73"/>
      <c r="N127" s="73"/>
      <c r="O127" s="73"/>
      <c r="P127" s="73"/>
      <c r="Q127" s="73"/>
      <c r="R127" s="73"/>
      <c r="S127" s="73"/>
      <c r="T127" s="73"/>
      <c r="U127" s="73"/>
    </row>
    <row r="128" spans="2:21" x14ac:dyDescent="0.3">
      <c r="B128" s="73"/>
      <c r="C128" s="74"/>
      <c r="D128" s="73"/>
      <c r="E128" s="73"/>
      <c r="F128" s="73"/>
      <c r="G128" s="73"/>
      <c r="H128" s="73"/>
      <c r="I128" s="73"/>
      <c r="J128" s="73"/>
      <c r="K128" s="73"/>
      <c r="L128" s="73"/>
      <c r="M128" s="73"/>
      <c r="N128" s="73"/>
      <c r="O128" s="73"/>
      <c r="P128" s="73"/>
      <c r="Q128" s="73"/>
      <c r="R128" s="73"/>
      <c r="S128" s="73"/>
      <c r="T128" s="73"/>
      <c r="U128" s="73"/>
    </row>
    <row r="129" spans="2:21" x14ac:dyDescent="0.3">
      <c r="B129" s="73"/>
      <c r="C129" s="74"/>
      <c r="D129" s="73"/>
      <c r="E129" s="73"/>
      <c r="F129" s="73"/>
      <c r="G129" s="73"/>
      <c r="H129" s="73"/>
      <c r="I129" s="73"/>
      <c r="J129" s="73"/>
      <c r="K129" s="73"/>
      <c r="L129" s="73"/>
      <c r="M129" s="73"/>
      <c r="N129" s="73"/>
      <c r="O129" s="73"/>
      <c r="P129" s="73"/>
      <c r="Q129" s="73"/>
      <c r="R129" s="73"/>
      <c r="S129" s="73"/>
      <c r="T129" s="73"/>
      <c r="U129" s="73"/>
    </row>
    <row r="130" spans="2:21" x14ac:dyDescent="0.3">
      <c r="B130" s="73"/>
      <c r="C130" s="74"/>
      <c r="D130" s="73"/>
      <c r="E130" s="73"/>
      <c r="F130" s="73"/>
      <c r="G130" s="73"/>
      <c r="H130" s="73"/>
      <c r="I130" s="73"/>
      <c r="J130" s="73"/>
      <c r="K130" s="73"/>
      <c r="L130" s="73"/>
      <c r="M130" s="73"/>
      <c r="N130" s="73"/>
      <c r="O130" s="73"/>
      <c r="P130" s="73"/>
      <c r="Q130" s="73"/>
      <c r="R130" s="73"/>
      <c r="S130" s="73"/>
      <c r="T130" s="73"/>
      <c r="U130" s="73"/>
    </row>
    <row r="131" spans="2:21" x14ac:dyDescent="0.3">
      <c r="B131" s="73"/>
      <c r="C131" s="74"/>
      <c r="D131" s="73"/>
      <c r="E131" s="73"/>
      <c r="F131" s="73"/>
      <c r="G131" s="73"/>
      <c r="H131" s="73"/>
      <c r="I131" s="73"/>
      <c r="J131" s="73"/>
      <c r="K131" s="73"/>
      <c r="L131" s="73"/>
      <c r="M131" s="73"/>
      <c r="N131" s="73"/>
      <c r="O131" s="73"/>
      <c r="P131" s="73"/>
      <c r="Q131" s="73"/>
      <c r="R131" s="73"/>
      <c r="S131" s="73"/>
      <c r="T131" s="73"/>
      <c r="U131" s="73"/>
    </row>
    <row r="132" spans="2:21" x14ac:dyDescent="0.3">
      <c r="B132" s="73"/>
      <c r="C132" s="74"/>
      <c r="D132" s="73"/>
      <c r="E132" s="73"/>
      <c r="F132" s="73"/>
      <c r="G132" s="73"/>
      <c r="H132" s="73"/>
      <c r="I132" s="73"/>
      <c r="J132" s="73"/>
      <c r="K132" s="73"/>
      <c r="L132" s="73"/>
      <c r="M132" s="73"/>
      <c r="N132" s="73"/>
      <c r="O132" s="73"/>
      <c r="P132" s="73"/>
      <c r="Q132" s="73"/>
      <c r="R132" s="73"/>
      <c r="S132" s="73"/>
      <c r="T132" s="73"/>
      <c r="U132" s="73"/>
    </row>
    <row r="133" spans="2:21" x14ac:dyDescent="0.3">
      <c r="B133" s="73"/>
      <c r="C133" s="74"/>
      <c r="D133" s="73"/>
      <c r="E133" s="73"/>
      <c r="F133" s="73"/>
      <c r="G133" s="73"/>
      <c r="H133" s="73"/>
      <c r="I133" s="73"/>
      <c r="J133" s="73"/>
      <c r="K133" s="73"/>
      <c r="L133" s="73"/>
      <c r="M133" s="73"/>
      <c r="N133" s="73"/>
      <c r="O133" s="73"/>
      <c r="P133" s="73"/>
      <c r="Q133" s="73"/>
      <c r="R133" s="73"/>
      <c r="S133" s="73"/>
      <c r="T133" s="73"/>
      <c r="U133" s="73"/>
    </row>
    <row r="134" spans="2:21" x14ac:dyDescent="0.3">
      <c r="B134" s="73"/>
      <c r="C134" s="74"/>
      <c r="D134" s="73"/>
      <c r="E134" s="73"/>
      <c r="F134" s="73"/>
      <c r="G134" s="73"/>
      <c r="H134" s="73"/>
      <c r="I134" s="73"/>
      <c r="J134" s="73"/>
      <c r="K134" s="73"/>
      <c r="L134" s="73"/>
      <c r="M134" s="73"/>
      <c r="N134" s="73"/>
      <c r="O134" s="73"/>
      <c r="P134" s="73"/>
      <c r="Q134" s="73"/>
      <c r="R134" s="73"/>
      <c r="S134" s="73"/>
      <c r="T134" s="73"/>
      <c r="U134" s="73"/>
    </row>
    <row r="135" spans="2:21" x14ac:dyDescent="0.3">
      <c r="B135" s="73"/>
      <c r="C135" s="74"/>
      <c r="D135" s="73"/>
      <c r="E135" s="73"/>
      <c r="F135" s="73"/>
      <c r="G135" s="73"/>
      <c r="H135" s="73"/>
      <c r="I135" s="73"/>
      <c r="J135" s="73"/>
      <c r="K135" s="73"/>
      <c r="L135" s="73"/>
      <c r="M135" s="73"/>
      <c r="N135" s="73"/>
      <c r="O135" s="73"/>
      <c r="P135" s="73"/>
      <c r="Q135" s="73"/>
      <c r="R135" s="73"/>
      <c r="S135" s="73"/>
      <c r="T135" s="73"/>
      <c r="U135" s="73"/>
    </row>
    <row r="136" spans="2:21" x14ac:dyDescent="0.3">
      <c r="B136" s="73"/>
      <c r="C136" s="74"/>
      <c r="D136" s="73"/>
      <c r="E136" s="73"/>
      <c r="F136" s="73"/>
      <c r="G136" s="73"/>
      <c r="H136" s="73"/>
      <c r="I136" s="73"/>
      <c r="J136" s="73"/>
      <c r="K136" s="73"/>
      <c r="L136" s="73"/>
      <c r="M136" s="73"/>
      <c r="N136" s="73"/>
      <c r="O136" s="73"/>
      <c r="P136" s="73"/>
      <c r="Q136" s="73"/>
      <c r="R136" s="73"/>
      <c r="S136" s="73"/>
      <c r="T136" s="73"/>
      <c r="U136" s="73"/>
    </row>
    <row r="137" spans="2:21" x14ac:dyDescent="0.3">
      <c r="B137" s="73"/>
      <c r="C137" s="74"/>
      <c r="D137" s="73"/>
      <c r="E137" s="73"/>
      <c r="F137" s="73"/>
      <c r="G137" s="73"/>
      <c r="H137" s="73"/>
      <c r="I137" s="73"/>
      <c r="J137" s="73"/>
      <c r="K137" s="73"/>
      <c r="L137" s="73"/>
      <c r="M137" s="73"/>
      <c r="N137" s="73"/>
      <c r="O137" s="73"/>
      <c r="P137" s="73"/>
      <c r="Q137" s="73"/>
      <c r="R137" s="73"/>
      <c r="S137" s="73"/>
      <c r="T137" s="73"/>
      <c r="U137" s="73"/>
    </row>
    <row r="138" spans="2:21" x14ac:dyDescent="0.3">
      <c r="B138" s="73"/>
      <c r="C138" s="74"/>
      <c r="D138" s="73"/>
      <c r="E138" s="73"/>
      <c r="F138" s="73"/>
      <c r="G138" s="73"/>
      <c r="H138" s="73"/>
      <c r="I138" s="73"/>
      <c r="J138" s="73"/>
      <c r="K138" s="73"/>
      <c r="L138" s="73"/>
      <c r="M138" s="73"/>
      <c r="N138" s="73"/>
      <c r="O138" s="73"/>
      <c r="P138" s="73"/>
      <c r="Q138" s="73"/>
      <c r="R138" s="73"/>
      <c r="S138" s="73"/>
      <c r="T138" s="73"/>
      <c r="U138" s="73"/>
    </row>
    <row r="139" spans="2:21" x14ac:dyDescent="0.3">
      <c r="B139" s="73"/>
      <c r="C139" s="74"/>
      <c r="D139" s="73"/>
      <c r="E139" s="73"/>
      <c r="F139" s="73"/>
      <c r="G139" s="73"/>
      <c r="H139" s="73"/>
      <c r="I139" s="73"/>
      <c r="J139" s="73"/>
      <c r="K139" s="73"/>
      <c r="L139" s="73"/>
      <c r="M139" s="73"/>
      <c r="N139" s="73"/>
      <c r="O139" s="73"/>
      <c r="P139" s="73"/>
      <c r="Q139" s="73"/>
      <c r="R139" s="73"/>
      <c r="S139" s="73"/>
      <c r="T139" s="73"/>
      <c r="U139" s="73"/>
    </row>
    <row r="140" spans="2:21" x14ac:dyDescent="0.3">
      <c r="B140" s="73"/>
      <c r="C140" s="74"/>
      <c r="D140" s="73"/>
      <c r="E140" s="73"/>
      <c r="F140" s="73"/>
      <c r="G140" s="73"/>
      <c r="H140" s="73"/>
      <c r="I140" s="73"/>
      <c r="J140" s="73"/>
      <c r="K140" s="73"/>
      <c r="L140" s="73"/>
      <c r="M140" s="73"/>
      <c r="N140" s="73"/>
      <c r="O140" s="73"/>
      <c r="P140" s="73"/>
      <c r="Q140" s="73"/>
      <c r="R140" s="73"/>
      <c r="S140" s="73"/>
      <c r="T140" s="73"/>
      <c r="U140" s="73"/>
    </row>
    <row r="141" spans="2:21" x14ac:dyDescent="0.3">
      <c r="B141" s="73"/>
      <c r="C141" s="74"/>
      <c r="D141" s="73"/>
      <c r="E141" s="73"/>
      <c r="F141" s="73"/>
      <c r="G141" s="73"/>
      <c r="H141" s="73"/>
      <c r="I141" s="73"/>
      <c r="J141" s="73"/>
      <c r="K141" s="73"/>
      <c r="L141" s="73"/>
      <c r="M141" s="73"/>
      <c r="N141" s="73"/>
      <c r="O141" s="73"/>
      <c r="P141" s="73"/>
      <c r="Q141" s="73"/>
      <c r="R141" s="73"/>
      <c r="S141" s="73"/>
      <c r="T141" s="73"/>
      <c r="U141" s="73"/>
    </row>
    <row r="142" spans="2:21" x14ac:dyDescent="0.3">
      <c r="B142" s="73"/>
      <c r="C142" s="74"/>
      <c r="D142" s="73"/>
      <c r="E142" s="73"/>
      <c r="F142" s="73"/>
      <c r="G142" s="73"/>
      <c r="H142" s="73"/>
      <c r="I142" s="73"/>
      <c r="J142" s="73"/>
      <c r="K142" s="73"/>
      <c r="L142" s="73"/>
      <c r="M142" s="73"/>
      <c r="N142" s="73"/>
      <c r="O142" s="73"/>
      <c r="P142" s="73"/>
      <c r="Q142" s="73"/>
      <c r="R142" s="73"/>
      <c r="S142" s="73"/>
      <c r="T142" s="73"/>
      <c r="U142" s="73"/>
    </row>
    <row r="143" spans="2:21" x14ac:dyDescent="0.3">
      <c r="B143" s="73"/>
      <c r="C143" s="74"/>
      <c r="D143" s="73"/>
      <c r="E143" s="73"/>
      <c r="F143" s="73"/>
      <c r="G143" s="73"/>
      <c r="H143" s="73"/>
      <c r="I143" s="73"/>
      <c r="J143" s="73"/>
      <c r="K143" s="73"/>
      <c r="L143" s="73"/>
      <c r="M143" s="73"/>
      <c r="N143" s="73"/>
      <c r="O143" s="73"/>
      <c r="P143" s="73"/>
      <c r="Q143" s="73"/>
      <c r="R143" s="73"/>
      <c r="S143" s="73"/>
      <c r="T143" s="73"/>
      <c r="U143" s="73"/>
    </row>
    <row r="144" spans="2:21" x14ac:dyDescent="0.3">
      <c r="B144" s="73"/>
      <c r="C144" s="74"/>
      <c r="D144" s="73"/>
      <c r="E144" s="73"/>
      <c r="F144" s="73"/>
      <c r="G144" s="73"/>
      <c r="H144" s="73"/>
      <c r="I144" s="73"/>
      <c r="J144" s="73"/>
      <c r="K144" s="73"/>
      <c r="L144" s="73"/>
      <c r="M144" s="73"/>
      <c r="N144" s="73"/>
      <c r="O144" s="73"/>
      <c r="P144" s="73"/>
      <c r="Q144" s="73"/>
      <c r="R144" s="73"/>
      <c r="S144" s="73"/>
      <c r="T144" s="73"/>
      <c r="U144" s="73"/>
    </row>
    <row r="145" spans="2:21" x14ac:dyDescent="0.3">
      <c r="B145" s="73"/>
      <c r="C145" s="74"/>
      <c r="D145" s="73"/>
      <c r="E145" s="73"/>
      <c r="F145" s="73"/>
      <c r="G145" s="73"/>
      <c r="H145" s="73"/>
      <c r="I145" s="73"/>
      <c r="J145" s="73"/>
      <c r="K145" s="73"/>
      <c r="L145" s="73"/>
      <c r="M145" s="73"/>
      <c r="N145" s="73"/>
      <c r="O145" s="73"/>
      <c r="P145" s="73"/>
      <c r="Q145" s="73"/>
      <c r="R145" s="73"/>
      <c r="S145" s="73"/>
      <c r="T145" s="73"/>
      <c r="U145" s="73"/>
    </row>
    <row r="146" spans="2:21" x14ac:dyDescent="0.3">
      <c r="B146" s="73"/>
      <c r="C146" s="74"/>
      <c r="D146" s="73"/>
      <c r="E146" s="73"/>
      <c r="F146" s="73"/>
      <c r="G146" s="73"/>
      <c r="H146" s="73"/>
      <c r="I146" s="73"/>
      <c r="J146" s="73"/>
      <c r="K146" s="73"/>
      <c r="L146" s="73"/>
      <c r="M146" s="73"/>
      <c r="N146" s="73"/>
      <c r="O146" s="73"/>
      <c r="P146" s="73"/>
      <c r="Q146" s="73"/>
      <c r="R146" s="73"/>
      <c r="S146" s="73"/>
      <c r="T146" s="73"/>
      <c r="U146" s="73"/>
    </row>
    <row r="147" spans="2:21" x14ac:dyDescent="0.3">
      <c r="B147" s="73"/>
      <c r="C147" s="74"/>
      <c r="D147" s="73"/>
      <c r="E147" s="73"/>
      <c r="F147" s="73"/>
      <c r="G147" s="73"/>
      <c r="H147" s="73"/>
      <c r="I147" s="73"/>
      <c r="J147" s="73"/>
      <c r="K147" s="73"/>
      <c r="L147" s="73"/>
      <c r="M147" s="73"/>
      <c r="N147" s="73"/>
      <c r="O147" s="73"/>
      <c r="P147" s="73"/>
      <c r="Q147" s="73"/>
      <c r="R147" s="73"/>
      <c r="S147" s="73"/>
      <c r="T147" s="73"/>
      <c r="U147" s="73"/>
    </row>
    <row r="148" spans="2:21" x14ac:dyDescent="0.3">
      <c r="B148" s="73"/>
      <c r="C148" s="74"/>
      <c r="D148" s="73"/>
      <c r="E148" s="73"/>
      <c r="F148" s="73"/>
      <c r="G148" s="73"/>
      <c r="H148" s="73"/>
      <c r="I148" s="73"/>
      <c r="J148" s="73"/>
      <c r="K148" s="73"/>
      <c r="L148" s="73"/>
      <c r="M148" s="73"/>
      <c r="N148" s="73"/>
      <c r="O148" s="73"/>
      <c r="P148" s="73"/>
      <c r="Q148" s="73"/>
      <c r="R148" s="73"/>
      <c r="S148" s="73"/>
      <c r="T148" s="73"/>
      <c r="U148" s="73"/>
    </row>
    <row r="149" spans="2:21" x14ac:dyDescent="0.3">
      <c r="B149" s="73"/>
      <c r="C149" s="74"/>
      <c r="D149" s="73"/>
      <c r="E149" s="73"/>
      <c r="F149" s="73"/>
      <c r="G149" s="73"/>
      <c r="H149" s="73"/>
      <c r="I149" s="73"/>
      <c r="J149" s="73"/>
      <c r="K149" s="73"/>
      <c r="L149" s="73"/>
      <c r="M149" s="73"/>
      <c r="N149" s="73"/>
      <c r="O149" s="73"/>
      <c r="P149" s="73"/>
      <c r="Q149" s="73"/>
      <c r="R149" s="73"/>
      <c r="S149" s="73"/>
      <c r="T149" s="73"/>
      <c r="U149" s="73"/>
    </row>
    <row r="150" spans="2:21" x14ac:dyDescent="0.3">
      <c r="B150" s="73"/>
      <c r="C150" s="74"/>
      <c r="D150" s="73"/>
      <c r="E150" s="73"/>
      <c r="F150" s="73"/>
      <c r="G150" s="73"/>
      <c r="H150" s="73"/>
      <c r="I150" s="73"/>
      <c r="J150" s="73"/>
      <c r="K150" s="73"/>
      <c r="L150" s="73"/>
      <c r="M150" s="73"/>
      <c r="N150" s="73"/>
      <c r="O150" s="73"/>
      <c r="P150" s="73"/>
      <c r="Q150" s="73"/>
      <c r="R150" s="73"/>
      <c r="S150" s="73"/>
      <c r="T150" s="73"/>
      <c r="U150" s="73"/>
    </row>
    <row r="151" spans="2:21" x14ac:dyDescent="0.3">
      <c r="B151" s="73"/>
      <c r="C151" s="74"/>
      <c r="D151" s="73"/>
      <c r="E151" s="73"/>
      <c r="F151" s="73"/>
      <c r="G151" s="73"/>
      <c r="H151" s="73"/>
      <c r="I151" s="73"/>
      <c r="J151" s="73"/>
      <c r="K151" s="73"/>
      <c r="L151" s="73"/>
      <c r="M151" s="73"/>
      <c r="N151" s="73"/>
      <c r="O151" s="73"/>
      <c r="P151" s="73"/>
      <c r="Q151" s="73"/>
      <c r="R151" s="73"/>
      <c r="S151" s="73"/>
      <c r="T151" s="73"/>
      <c r="U151" s="73"/>
    </row>
    <row r="152" spans="2:21" x14ac:dyDescent="0.3">
      <c r="B152" s="73"/>
      <c r="C152" s="74"/>
      <c r="D152" s="73"/>
      <c r="E152" s="73"/>
      <c r="F152" s="73"/>
      <c r="G152" s="73"/>
      <c r="H152" s="73"/>
      <c r="I152" s="73"/>
      <c r="J152" s="73"/>
      <c r="K152" s="73"/>
      <c r="L152" s="73"/>
      <c r="M152" s="73"/>
      <c r="N152" s="73"/>
      <c r="O152" s="73"/>
      <c r="P152" s="73"/>
      <c r="Q152" s="73"/>
      <c r="R152" s="73"/>
      <c r="S152" s="73"/>
      <c r="T152" s="73"/>
      <c r="U152" s="73"/>
    </row>
    <row r="153" spans="2:21" x14ac:dyDescent="0.3">
      <c r="B153" s="73"/>
      <c r="C153" s="74"/>
      <c r="D153" s="73"/>
      <c r="E153" s="73"/>
      <c r="F153" s="73"/>
      <c r="G153" s="73"/>
      <c r="H153" s="73"/>
      <c r="I153" s="73"/>
      <c r="J153" s="73"/>
      <c r="K153" s="73"/>
      <c r="L153" s="73"/>
      <c r="M153" s="73"/>
      <c r="N153" s="73"/>
      <c r="O153" s="73"/>
      <c r="P153" s="73"/>
      <c r="Q153" s="73"/>
      <c r="R153" s="73"/>
      <c r="S153" s="73"/>
      <c r="T153" s="73"/>
      <c r="U153" s="73"/>
    </row>
    <row r="154" spans="2:21" x14ac:dyDescent="0.3">
      <c r="B154" s="73"/>
      <c r="C154" s="74"/>
      <c r="D154" s="73"/>
      <c r="E154" s="73"/>
      <c r="F154" s="73"/>
      <c r="G154" s="73"/>
      <c r="H154" s="73"/>
      <c r="I154" s="73"/>
      <c r="J154" s="73"/>
      <c r="K154" s="73"/>
      <c r="L154" s="73"/>
      <c r="M154" s="73"/>
      <c r="N154" s="73"/>
      <c r="O154" s="73"/>
      <c r="P154" s="73"/>
      <c r="Q154" s="73"/>
      <c r="R154" s="73"/>
      <c r="S154" s="73"/>
      <c r="T154" s="73"/>
      <c r="U154" s="73"/>
    </row>
    <row r="155" spans="2:21" x14ac:dyDescent="0.3">
      <c r="B155" s="73"/>
      <c r="C155" s="74"/>
      <c r="D155" s="73"/>
      <c r="E155" s="73"/>
      <c r="F155" s="73"/>
      <c r="G155" s="73"/>
      <c r="H155" s="73"/>
      <c r="I155" s="73"/>
      <c r="J155" s="73"/>
      <c r="K155" s="73"/>
      <c r="L155" s="73"/>
      <c r="M155" s="73"/>
      <c r="N155" s="73"/>
      <c r="O155" s="73"/>
      <c r="P155" s="73"/>
      <c r="Q155" s="73"/>
      <c r="R155" s="73"/>
      <c r="S155" s="73"/>
      <c r="T155" s="73"/>
      <c r="U155" s="73"/>
    </row>
    <row r="156" spans="2:21" x14ac:dyDescent="0.3">
      <c r="B156" s="73"/>
      <c r="C156" s="74"/>
      <c r="D156" s="73"/>
      <c r="E156" s="73"/>
      <c r="F156" s="73"/>
      <c r="G156" s="73"/>
      <c r="H156" s="73"/>
      <c r="I156" s="73"/>
      <c r="J156" s="73"/>
      <c r="K156" s="73"/>
      <c r="L156" s="73"/>
      <c r="M156" s="73"/>
      <c r="N156" s="73"/>
      <c r="O156" s="73"/>
      <c r="P156" s="73"/>
      <c r="Q156" s="73"/>
      <c r="R156" s="73"/>
      <c r="S156" s="73"/>
      <c r="T156" s="73"/>
      <c r="U156" s="73"/>
    </row>
    <row r="157" spans="2:21" x14ac:dyDescent="0.3">
      <c r="B157" s="73"/>
      <c r="C157" s="74"/>
      <c r="D157" s="73"/>
      <c r="E157" s="73"/>
      <c r="F157" s="73"/>
      <c r="G157" s="73"/>
      <c r="H157" s="73"/>
      <c r="I157" s="73"/>
      <c r="J157" s="73"/>
      <c r="K157" s="73"/>
      <c r="L157" s="73"/>
      <c r="M157" s="73"/>
      <c r="N157" s="73"/>
      <c r="O157" s="73"/>
      <c r="P157" s="73"/>
      <c r="Q157" s="73"/>
      <c r="R157" s="73"/>
      <c r="S157" s="73"/>
      <c r="T157" s="73"/>
      <c r="U157" s="73"/>
    </row>
    <row r="158" spans="2:21" x14ac:dyDescent="0.3">
      <c r="B158" s="73"/>
      <c r="C158" s="74"/>
      <c r="D158" s="73"/>
      <c r="E158" s="73"/>
      <c r="F158" s="73"/>
      <c r="G158" s="73"/>
      <c r="H158" s="73"/>
      <c r="I158" s="73"/>
      <c r="J158" s="73"/>
      <c r="K158" s="73"/>
      <c r="L158" s="73"/>
      <c r="M158" s="73"/>
      <c r="N158" s="73"/>
      <c r="O158" s="73"/>
      <c r="P158" s="73"/>
      <c r="Q158" s="73"/>
      <c r="R158" s="73"/>
      <c r="S158" s="73"/>
      <c r="T158" s="73"/>
      <c r="U158" s="73"/>
    </row>
    <row r="159" spans="2:21" x14ac:dyDescent="0.3">
      <c r="B159" s="73"/>
      <c r="C159" s="74"/>
      <c r="D159" s="73"/>
      <c r="E159" s="73"/>
      <c r="F159" s="73"/>
      <c r="G159" s="73"/>
      <c r="H159" s="73"/>
      <c r="I159" s="73"/>
      <c r="J159" s="73"/>
      <c r="K159" s="73"/>
      <c r="L159" s="73"/>
      <c r="M159" s="73"/>
      <c r="N159" s="73"/>
      <c r="O159" s="73"/>
      <c r="P159" s="73"/>
      <c r="Q159" s="73"/>
      <c r="R159" s="73"/>
      <c r="S159" s="73"/>
      <c r="T159" s="73"/>
      <c r="U159" s="73"/>
    </row>
    <row r="160" spans="2:21" x14ac:dyDescent="0.3">
      <c r="B160" s="73"/>
      <c r="C160" s="74"/>
      <c r="D160" s="73"/>
      <c r="E160" s="73"/>
      <c r="F160" s="73"/>
      <c r="G160" s="73"/>
      <c r="H160" s="73"/>
      <c r="I160" s="73"/>
      <c r="J160" s="73"/>
      <c r="K160" s="73"/>
      <c r="L160" s="73"/>
      <c r="M160" s="73"/>
      <c r="N160" s="73"/>
      <c r="O160" s="73"/>
      <c r="P160" s="73"/>
      <c r="Q160" s="73"/>
      <c r="R160" s="73"/>
      <c r="S160" s="73"/>
      <c r="T160" s="73"/>
      <c r="U160" s="73"/>
    </row>
    <row r="161" spans="2:21" x14ac:dyDescent="0.3">
      <c r="B161" s="73"/>
      <c r="C161" s="74"/>
      <c r="D161" s="73"/>
      <c r="E161" s="73"/>
      <c r="F161" s="73"/>
      <c r="G161" s="73"/>
      <c r="H161" s="73"/>
      <c r="I161" s="73"/>
      <c r="J161" s="73"/>
      <c r="K161" s="73"/>
      <c r="L161" s="73"/>
      <c r="M161" s="73"/>
      <c r="N161" s="73"/>
      <c r="O161" s="73"/>
      <c r="P161" s="73"/>
      <c r="Q161" s="73"/>
      <c r="R161" s="73"/>
      <c r="S161" s="73"/>
      <c r="T161" s="73"/>
      <c r="U161" s="73"/>
    </row>
    <row r="162" spans="2:21" x14ac:dyDescent="0.3">
      <c r="B162" s="73"/>
      <c r="C162" s="74"/>
      <c r="D162" s="73"/>
      <c r="E162" s="73"/>
      <c r="F162" s="73"/>
      <c r="G162" s="73"/>
      <c r="H162" s="73"/>
      <c r="I162" s="73"/>
      <c r="J162" s="73"/>
      <c r="K162" s="73"/>
      <c r="L162" s="73"/>
      <c r="M162" s="73"/>
      <c r="N162" s="73"/>
      <c r="O162" s="73"/>
      <c r="P162" s="73"/>
      <c r="Q162" s="73"/>
      <c r="R162" s="73"/>
      <c r="S162" s="73"/>
      <c r="T162" s="73"/>
      <c r="U162" s="73"/>
    </row>
    <row r="163" spans="2:21" x14ac:dyDescent="0.3">
      <c r="B163" s="73"/>
      <c r="C163" s="74"/>
      <c r="D163" s="73"/>
      <c r="E163" s="73"/>
      <c r="F163" s="73"/>
      <c r="G163" s="73"/>
      <c r="H163" s="73"/>
      <c r="I163" s="73"/>
      <c r="J163" s="73"/>
      <c r="K163" s="73"/>
      <c r="L163" s="73"/>
      <c r="M163" s="73"/>
      <c r="N163" s="73"/>
      <c r="O163" s="73"/>
      <c r="P163" s="73"/>
      <c r="Q163" s="73"/>
      <c r="R163" s="73"/>
      <c r="S163" s="73"/>
      <c r="T163" s="73"/>
      <c r="U163" s="73"/>
    </row>
    <row r="164" spans="2:21" x14ac:dyDescent="0.3">
      <c r="B164" s="73"/>
      <c r="C164" s="74"/>
      <c r="D164" s="73"/>
      <c r="E164" s="73"/>
      <c r="F164" s="73"/>
      <c r="G164" s="73"/>
      <c r="H164" s="73"/>
      <c r="I164" s="73"/>
      <c r="J164" s="73"/>
      <c r="K164" s="73"/>
      <c r="L164" s="73"/>
      <c r="M164" s="73"/>
      <c r="N164" s="73"/>
      <c r="O164" s="73"/>
      <c r="P164" s="73"/>
      <c r="Q164" s="73"/>
      <c r="R164" s="73"/>
      <c r="S164" s="73"/>
      <c r="T164" s="73"/>
      <c r="U164" s="73"/>
    </row>
    <row r="165" spans="2:21" x14ac:dyDescent="0.3">
      <c r="B165" s="73"/>
      <c r="C165" s="74"/>
      <c r="D165" s="73"/>
      <c r="E165" s="73"/>
      <c r="F165" s="73"/>
      <c r="G165" s="73"/>
      <c r="H165" s="73"/>
      <c r="I165" s="73"/>
      <c r="J165" s="73"/>
      <c r="K165" s="73"/>
      <c r="L165" s="73"/>
      <c r="M165" s="73"/>
      <c r="N165" s="73"/>
      <c r="O165" s="73"/>
      <c r="P165" s="73"/>
      <c r="Q165" s="73"/>
      <c r="R165" s="73"/>
      <c r="S165" s="73"/>
      <c r="T165" s="73"/>
      <c r="U165" s="73"/>
    </row>
    <row r="166" spans="2:21" x14ac:dyDescent="0.3">
      <c r="B166" s="73"/>
      <c r="C166" s="74"/>
      <c r="D166" s="73"/>
      <c r="E166" s="73"/>
      <c r="F166" s="73"/>
      <c r="G166" s="73"/>
      <c r="H166" s="73"/>
      <c r="I166" s="73"/>
      <c r="J166" s="73"/>
      <c r="K166" s="73"/>
      <c r="L166" s="73"/>
      <c r="M166" s="73"/>
      <c r="N166" s="73"/>
      <c r="O166" s="73"/>
      <c r="P166" s="73"/>
      <c r="Q166" s="73"/>
      <c r="R166" s="73"/>
      <c r="S166" s="73"/>
      <c r="T166" s="73"/>
      <c r="U166" s="73"/>
    </row>
    <row r="167" spans="2:21" x14ac:dyDescent="0.3">
      <c r="B167" s="73"/>
      <c r="C167" s="74"/>
      <c r="D167" s="73"/>
      <c r="E167" s="73"/>
      <c r="F167" s="73"/>
      <c r="G167" s="73"/>
      <c r="H167" s="73"/>
      <c r="I167" s="73"/>
      <c r="J167" s="73"/>
      <c r="K167" s="73"/>
      <c r="L167" s="73"/>
      <c r="M167" s="73"/>
      <c r="N167" s="73"/>
      <c r="O167" s="73"/>
      <c r="P167" s="73"/>
      <c r="Q167" s="73"/>
      <c r="R167" s="73"/>
      <c r="S167" s="73"/>
      <c r="T167" s="73"/>
      <c r="U167" s="73"/>
    </row>
    <row r="168" spans="2:21" x14ac:dyDescent="0.3">
      <c r="B168" s="73"/>
      <c r="C168" s="74"/>
      <c r="D168" s="73"/>
      <c r="E168" s="73"/>
      <c r="F168" s="73"/>
      <c r="G168" s="73"/>
      <c r="H168" s="73"/>
      <c r="I168" s="73"/>
      <c r="J168" s="73"/>
      <c r="K168" s="73"/>
      <c r="L168" s="73"/>
      <c r="M168" s="73"/>
      <c r="N168" s="73"/>
      <c r="O168" s="73"/>
      <c r="P168" s="73"/>
      <c r="Q168" s="73"/>
      <c r="R168" s="73"/>
      <c r="S168" s="73"/>
      <c r="T168" s="73"/>
      <c r="U168" s="73"/>
    </row>
    <row r="169" spans="2:21" x14ac:dyDescent="0.3">
      <c r="B169" s="73"/>
      <c r="C169" s="74"/>
      <c r="D169" s="73"/>
      <c r="E169" s="73"/>
      <c r="F169" s="73"/>
      <c r="G169" s="73"/>
      <c r="H169" s="73"/>
      <c r="I169" s="73"/>
      <c r="J169" s="73"/>
      <c r="K169" s="73"/>
      <c r="L169" s="73"/>
      <c r="M169" s="73"/>
      <c r="N169" s="73"/>
      <c r="O169" s="73"/>
      <c r="P169" s="73"/>
      <c r="Q169" s="73"/>
      <c r="R169" s="73"/>
      <c r="S169" s="73"/>
      <c r="T169" s="73"/>
      <c r="U169" s="73"/>
    </row>
    <row r="170" spans="2:21" x14ac:dyDescent="0.3">
      <c r="B170" s="73"/>
      <c r="C170" s="74"/>
      <c r="D170" s="73"/>
      <c r="E170" s="73"/>
      <c r="F170" s="73"/>
      <c r="G170" s="73"/>
      <c r="H170" s="73"/>
      <c r="I170" s="73"/>
      <c r="J170" s="73"/>
      <c r="K170" s="73"/>
      <c r="L170" s="73"/>
      <c r="M170" s="73"/>
      <c r="N170" s="73"/>
      <c r="O170" s="73"/>
      <c r="P170" s="73"/>
      <c r="Q170" s="73"/>
      <c r="R170" s="73"/>
      <c r="S170" s="73"/>
      <c r="T170" s="73"/>
      <c r="U170" s="73"/>
    </row>
    <row r="171" spans="2:21" x14ac:dyDescent="0.3">
      <c r="B171" s="73"/>
      <c r="C171" s="74"/>
      <c r="D171" s="73"/>
      <c r="E171" s="73"/>
      <c r="F171" s="73"/>
      <c r="G171" s="73"/>
      <c r="H171" s="73"/>
      <c r="I171" s="73"/>
      <c r="J171" s="73"/>
      <c r="K171" s="73"/>
      <c r="L171" s="73"/>
      <c r="M171" s="73"/>
      <c r="N171" s="73"/>
      <c r="O171" s="73"/>
      <c r="P171" s="73"/>
      <c r="Q171" s="73"/>
      <c r="R171" s="73"/>
      <c r="S171" s="73"/>
      <c r="T171" s="73"/>
      <c r="U171" s="73"/>
    </row>
    <row r="172" spans="2:21" x14ac:dyDescent="0.3">
      <c r="B172" s="73"/>
      <c r="C172" s="74"/>
      <c r="D172" s="73"/>
      <c r="E172" s="73"/>
      <c r="F172" s="73"/>
      <c r="G172" s="73"/>
      <c r="H172" s="73"/>
      <c r="I172" s="73"/>
      <c r="J172" s="73"/>
      <c r="K172" s="73"/>
      <c r="L172" s="73"/>
      <c r="M172" s="73"/>
      <c r="N172" s="73"/>
      <c r="O172" s="73"/>
      <c r="P172" s="73"/>
      <c r="Q172" s="73"/>
      <c r="R172" s="73"/>
      <c r="S172" s="73"/>
      <c r="T172" s="73"/>
      <c r="U172" s="73"/>
    </row>
    <row r="173" spans="2:21" x14ac:dyDescent="0.3">
      <c r="B173" s="73"/>
      <c r="C173" s="74"/>
      <c r="D173" s="73"/>
      <c r="E173" s="73"/>
      <c r="F173" s="73"/>
      <c r="G173" s="73"/>
      <c r="H173" s="73"/>
      <c r="I173" s="73"/>
      <c r="J173" s="73"/>
      <c r="K173" s="73"/>
      <c r="L173" s="73"/>
      <c r="M173" s="73"/>
      <c r="N173" s="73"/>
      <c r="O173" s="73"/>
      <c r="P173" s="73"/>
      <c r="Q173" s="73"/>
      <c r="R173" s="73"/>
      <c r="S173" s="73"/>
      <c r="T173" s="73"/>
      <c r="U173" s="73"/>
    </row>
    <row r="174" spans="2:21" x14ac:dyDescent="0.3">
      <c r="B174" s="73"/>
      <c r="C174" s="74"/>
      <c r="D174" s="73"/>
      <c r="E174" s="73"/>
      <c r="F174" s="73"/>
      <c r="G174" s="73"/>
      <c r="H174" s="73"/>
      <c r="I174" s="73"/>
      <c r="J174" s="73"/>
      <c r="K174" s="73"/>
      <c r="L174" s="73"/>
      <c r="M174" s="73"/>
      <c r="N174" s="73"/>
      <c r="O174" s="73"/>
      <c r="P174" s="73"/>
      <c r="Q174" s="73"/>
      <c r="R174" s="73"/>
      <c r="S174" s="73"/>
      <c r="T174" s="73"/>
      <c r="U174" s="73"/>
    </row>
    <row r="175" spans="2:21" x14ac:dyDescent="0.3">
      <c r="B175" s="73"/>
      <c r="C175" s="74"/>
      <c r="D175" s="73"/>
      <c r="E175" s="73"/>
      <c r="F175" s="73"/>
      <c r="G175" s="73"/>
      <c r="H175" s="73"/>
      <c r="I175" s="73"/>
      <c r="J175" s="73"/>
      <c r="K175" s="73"/>
      <c r="L175" s="73"/>
      <c r="M175" s="73"/>
      <c r="N175" s="73"/>
      <c r="O175" s="73"/>
      <c r="P175" s="73"/>
      <c r="Q175" s="73"/>
      <c r="R175" s="73"/>
      <c r="S175" s="73"/>
      <c r="T175" s="73"/>
      <c r="U175" s="73"/>
    </row>
    <row r="176" spans="2:21" x14ac:dyDescent="0.3">
      <c r="B176" s="73"/>
      <c r="C176" s="74"/>
      <c r="D176" s="73"/>
      <c r="E176" s="73"/>
      <c r="F176" s="73"/>
      <c r="G176" s="73"/>
      <c r="H176" s="73"/>
      <c r="I176" s="73"/>
      <c r="J176" s="73"/>
      <c r="K176" s="73"/>
      <c r="L176" s="73"/>
      <c r="M176" s="73"/>
      <c r="N176" s="73"/>
      <c r="O176" s="73"/>
      <c r="P176" s="73"/>
      <c r="Q176" s="73"/>
      <c r="R176" s="73"/>
      <c r="S176" s="73"/>
      <c r="T176" s="73"/>
      <c r="U176" s="73"/>
    </row>
    <row r="177" spans="2:21" x14ac:dyDescent="0.3">
      <c r="B177" s="73"/>
      <c r="C177" s="74"/>
      <c r="D177" s="73"/>
      <c r="E177" s="73"/>
      <c r="F177" s="73"/>
      <c r="G177" s="73"/>
      <c r="H177" s="73"/>
      <c r="I177" s="73"/>
      <c r="J177" s="73"/>
      <c r="K177" s="73"/>
      <c r="L177" s="73"/>
      <c r="M177" s="73"/>
      <c r="N177" s="73"/>
      <c r="O177" s="73"/>
      <c r="P177" s="73"/>
      <c r="Q177" s="73"/>
      <c r="R177" s="73"/>
      <c r="S177" s="73"/>
      <c r="T177" s="73"/>
      <c r="U177" s="73"/>
    </row>
    <row r="178" spans="2:21" x14ac:dyDescent="0.3">
      <c r="B178" s="73"/>
      <c r="C178" s="74"/>
      <c r="D178" s="73"/>
      <c r="E178" s="73"/>
      <c r="F178" s="73"/>
      <c r="G178" s="73"/>
      <c r="H178" s="73"/>
      <c r="I178" s="73"/>
      <c r="J178" s="73"/>
      <c r="K178" s="73"/>
      <c r="L178" s="73"/>
      <c r="M178" s="73"/>
      <c r="N178" s="73"/>
      <c r="O178" s="73"/>
      <c r="P178" s="73"/>
      <c r="Q178" s="73"/>
      <c r="R178" s="73"/>
      <c r="S178" s="73"/>
      <c r="T178" s="73"/>
      <c r="U178" s="73"/>
    </row>
    <row r="179" spans="2:21" x14ac:dyDescent="0.3">
      <c r="B179" s="73"/>
      <c r="C179" s="74"/>
      <c r="D179" s="73"/>
      <c r="E179" s="73"/>
      <c r="F179" s="73"/>
      <c r="G179" s="73"/>
      <c r="H179" s="73"/>
      <c r="I179" s="73"/>
      <c r="J179" s="73"/>
      <c r="K179" s="73"/>
      <c r="L179" s="73"/>
      <c r="M179" s="73"/>
      <c r="N179" s="73"/>
      <c r="O179" s="73"/>
      <c r="P179" s="73"/>
      <c r="Q179" s="73"/>
      <c r="R179" s="73"/>
      <c r="S179" s="73"/>
      <c r="T179" s="73"/>
      <c r="U179" s="73"/>
    </row>
    <row r="180" spans="2:21" x14ac:dyDescent="0.3">
      <c r="B180" s="73"/>
      <c r="C180" s="74"/>
      <c r="D180" s="73"/>
      <c r="E180" s="73"/>
      <c r="F180" s="73"/>
      <c r="G180" s="73"/>
      <c r="H180" s="73"/>
      <c r="I180" s="73"/>
      <c r="J180" s="73"/>
      <c r="K180" s="73"/>
      <c r="L180" s="73"/>
      <c r="M180" s="73"/>
      <c r="N180" s="73"/>
      <c r="O180" s="73"/>
      <c r="P180" s="73"/>
      <c r="Q180" s="73"/>
      <c r="R180" s="73"/>
      <c r="S180" s="73"/>
      <c r="T180" s="73"/>
      <c r="U180" s="73"/>
    </row>
    <row r="181" spans="2:21" x14ac:dyDescent="0.3">
      <c r="B181" s="73"/>
      <c r="C181" s="74"/>
      <c r="D181" s="73"/>
      <c r="E181" s="73"/>
      <c r="F181" s="73"/>
      <c r="G181" s="73"/>
      <c r="H181" s="73"/>
      <c r="I181" s="73"/>
      <c r="J181" s="73"/>
      <c r="K181" s="73"/>
      <c r="L181" s="73"/>
      <c r="M181" s="73"/>
      <c r="N181" s="73"/>
      <c r="O181" s="73"/>
      <c r="P181" s="73"/>
      <c r="Q181" s="73"/>
      <c r="R181" s="73"/>
      <c r="S181" s="73"/>
      <c r="T181" s="73"/>
      <c r="U181" s="73"/>
    </row>
    <row r="182" spans="2:21" x14ac:dyDescent="0.3">
      <c r="B182" s="73"/>
      <c r="C182" s="74"/>
      <c r="D182" s="73"/>
      <c r="E182" s="73"/>
      <c r="F182" s="73"/>
      <c r="G182" s="73"/>
      <c r="H182" s="73"/>
      <c r="I182" s="73"/>
      <c r="J182" s="73"/>
      <c r="K182" s="73"/>
      <c r="L182" s="73"/>
      <c r="M182" s="73"/>
      <c r="N182" s="73"/>
      <c r="O182" s="73"/>
      <c r="P182" s="73"/>
      <c r="Q182" s="73"/>
      <c r="R182" s="73"/>
      <c r="S182" s="73"/>
      <c r="T182" s="73"/>
      <c r="U182" s="73"/>
    </row>
    <row r="183" spans="2:21" x14ac:dyDescent="0.3">
      <c r="B183" s="73"/>
      <c r="C183" s="74"/>
      <c r="D183" s="73"/>
      <c r="E183" s="73"/>
      <c r="F183" s="73"/>
      <c r="G183" s="73"/>
      <c r="H183" s="73"/>
      <c r="I183" s="73"/>
      <c r="J183" s="73"/>
      <c r="K183" s="73"/>
      <c r="L183" s="73"/>
      <c r="M183" s="73"/>
      <c r="N183" s="73"/>
      <c r="O183" s="73"/>
      <c r="P183" s="73"/>
      <c r="Q183" s="73"/>
      <c r="R183" s="73"/>
      <c r="S183" s="73"/>
      <c r="T183" s="73"/>
      <c r="U183" s="73"/>
    </row>
    <row r="184" spans="2:21" x14ac:dyDescent="0.3">
      <c r="B184" s="73"/>
      <c r="C184" s="74"/>
      <c r="D184" s="73"/>
      <c r="E184" s="73"/>
      <c r="F184" s="73"/>
      <c r="G184" s="73"/>
      <c r="H184" s="73"/>
      <c r="I184" s="73"/>
      <c r="J184" s="73"/>
      <c r="K184" s="73"/>
      <c r="L184" s="73"/>
      <c r="M184" s="73"/>
      <c r="N184" s="73"/>
      <c r="O184" s="73"/>
      <c r="P184" s="73"/>
      <c r="Q184" s="73"/>
      <c r="R184" s="73"/>
      <c r="S184" s="73"/>
      <c r="T184" s="73"/>
      <c r="U184" s="73"/>
    </row>
    <row r="185" spans="2:21" x14ac:dyDescent="0.3">
      <c r="B185" s="73"/>
      <c r="C185" s="74"/>
      <c r="D185" s="73"/>
      <c r="E185" s="73"/>
      <c r="F185" s="73"/>
      <c r="G185" s="73"/>
      <c r="H185" s="73"/>
      <c r="I185" s="73"/>
      <c r="J185" s="73"/>
      <c r="K185" s="73"/>
      <c r="L185" s="73"/>
      <c r="M185" s="73"/>
      <c r="N185" s="73"/>
      <c r="O185" s="73"/>
      <c r="P185" s="73"/>
      <c r="Q185" s="73"/>
      <c r="R185" s="73"/>
      <c r="S185" s="73"/>
      <c r="T185" s="73"/>
      <c r="U185" s="73"/>
    </row>
    <row r="186" spans="2:21" x14ac:dyDescent="0.3">
      <c r="B186" s="73"/>
      <c r="C186" s="74"/>
      <c r="D186" s="73"/>
      <c r="E186" s="73"/>
      <c r="F186" s="73"/>
      <c r="G186" s="73"/>
      <c r="H186" s="73"/>
      <c r="I186" s="73"/>
      <c r="J186" s="73"/>
      <c r="K186" s="73"/>
      <c r="L186" s="73"/>
      <c r="M186" s="73"/>
      <c r="N186" s="73"/>
      <c r="O186" s="73"/>
      <c r="P186" s="73"/>
      <c r="Q186" s="73"/>
      <c r="R186" s="73"/>
      <c r="S186" s="73"/>
      <c r="T186" s="73"/>
      <c r="U186" s="73"/>
    </row>
    <row r="187" spans="2:21" x14ac:dyDescent="0.3">
      <c r="B187" s="73"/>
      <c r="C187" s="74"/>
      <c r="D187" s="73"/>
      <c r="E187" s="73"/>
      <c r="F187" s="73"/>
      <c r="G187" s="73"/>
      <c r="H187" s="73"/>
      <c r="I187" s="73"/>
      <c r="J187" s="73"/>
      <c r="K187" s="73"/>
      <c r="L187" s="73"/>
      <c r="M187" s="73"/>
      <c r="N187" s="73"/>
      <c r="O187" s="73"/>
      <c r="P187" s="73"/>
      <c r="Q187" s="73"/>
      <c r="R187" s="73"/>
      <c r="S187" s="73"/>
      <c r="T187" s="73"/>
      <c r="U187" s="73"/>
    </row>
    <row r="188" spans="2:21" x14ac:dyDescent="0.3">
      <c r="B188" s="73"/>
      <c r="C188" s="74"/>
      <c r="D188" s="73"/>
      <c r="E188" s="73"/>
      <c r="F188" s="73"/>
      <c r="G188" s="73"/>
      <c r="H188" s="73"/>
      <c r="I188" s="73"/>
      <c r="J188" s="73"/>
      <c r="K188" s="73"/>
      <c r="L188" s="73"/>
      <c r="M188" s="73"/>
      <c r="N188" s="73"/>
      <c r="O188" s="73"/>
      <c r="P188" s="73"/>
      <c r="Q188" s="73"/>
      <c r="R188" s="73"/>
      <c r="S188" s="73"/>
      <c r="T188" s="73"/>
      <c r="U188" s="73"/>
    </row>
    <row r="189" spans="2:21" x14ac:dyDescent="0.3">
      <c r="B189" s="73"/>
      <c r="C189" s="74"/>
      <c r="D189" s="73"/>
      <c r="E189" s="73"/>
      <c r="F189" s="73"/>
      <c r="G189" s="73"/>
      <c r="H189" s="73"/>
      <c r="I189" s="73"/>
      <c r="J189" s="73"/>
      <c r="K189" s="73"/>
      <c r="L189" s="73"/>
      <c r="M189" s="73"/>
      <c r="N189" s="73"/>
      <c r="O189" s="73"/>
      <c r="P189" s="73"/>
      <c r="Q189" s="73"/>
      <c r="R189" s="73"/>
      <c r="S189" s="73"/>
      <c r="T189" s="73"/>
      <c r="U189" s="73"/>
    </row>
    <row r="190" spans="2:21" x14ac:dyDescent="0.3">
      <c r="B190" s="73"/>
      <c r="C190" s="74"/>
      <c r="D190" s="73"/>
      <c r="E190" s="73"/>
      <c r="F190" s="73"/>
      <c r="G190" s="73"/>
      <c r="H190" s="73"/>
      <c r="I190" s="73"/>
      <c r="J190" s="73"/>
      <c r="K190" s="73"/>
      <c r="L190" s="73"/>
      <c r="M190" s="73"/>
      <c r="N190" s="73"/>
      <c r="O190" s="73"/>
      <c r="P190" s="73"/>
      <c r="Q190" s="73"/>
      <c r="R190" s="73"/>
      <c r="S190" s="73"/>
      <c r="T190" s="73"/>
      <c r="U190" s="73"/>
    </row>
    <row r="191" spans="2:21" x14ac:dyDescent="0.3">
      <c r="B191" s="73"/>
      <c r="C191" s="74"/>
      <c r="D191" s="73"/>
      <c r="E191" s="73"/>
      <c r="F191" s="73"/>
      <c r="G191" s="73"/>
      <c r="H191" s="73"/>
      <c r="I191" s="73"/>
      <c r="J191" s="73"/>
      <c r="K191" s="73"/>
      <c r="L191" s="73"/>
      <c r="M191" s="73"/>
      <c r="N191" s="73"/>
      <c r="O191" s="73"/>
      <c r="P191" s="73"/>
      <c r="Q191" s="73"/>
      <c r="R191" s="73"/>
      <c r="S191" s="73"/>
      <c r="T191" s="73"/>
      <c r="U191" s="73"/>
    </row>
    <row r="192" spans="2:21" x14ac:dyDescent="0.3">
      <c r="B192" s="73"/>
      <c r="C192" s="74"/>
      <c r="D192" s="73"/>
      <c r="E192" s="73"/>
      <c r="F192" s="73"/>
      <c r="G192" s="73"/>
      <c r="H192" s="73"/>
      <c r="I192" s="73"/>
      <c r="J192" s="73"/>
      <c r="K192" s="73"/>
      <c r="L192" s="73"/>
      <c r="M192" s="73"/>
      <c r="N192" s="73"/>
      <c r="O192" s="73"/>
      <c r="P192" s="73"/>
      <c r="Q192" s="73"/>
      <c r="R192" s="73"/>
      <c r="S192" s="73"/>
      <c r="T192" s="73"/>
      <c r="U192" s="73"/>
    </row>
    <row r="193" spans="2:21" x14ac:dyDescent="0.3">
      <c r="B193" s="73"/>
      <c r="C193" s="74"/>
      <c r="D193" s="73"/>
      <c r="E193" s="73"/>
      <c r="F193" s="73"/>
      <c r="G193" s="73"/>
      <c r="H193" s="73"/>
      <c r="I193" s="73"/>
      <c r="J193" s="73"/>
      <c r="K193" s="73"/>
      <c r="L193" s="73"/>
      <c r="M193" s="73"/>
      <c r="N193" s="73"/>
      <c r="O193" s="73"/>
      <c r="P193" s="73"/>
      <c r="Q193" s="73"/>
      <c r="R193" s="73"/>
      <c r="S193" s="73"/>
      <c r="T193" s="73"/>
      <c r="U193" s="73"/>
    </row>
    <row r="194" spans="2:21" x14ac:dyDescent="0.3">
      <c r="B194" s="73"/>
      <c r="C194" s="74"/>
      <c r="D194" s="73"/>
      <c r="E194" s="73"/>
      <c r="F194" s="73"/>
      <c r="G194" s="73"/>
      <c r="H194" s="73"/>
      <c r="I194" s="73"/>
      <c r="J194" s="73"/>
      <c r="K194" s="73"/>
      <c r="L194" s="73"/>
      <c r="M194" s="73"/>
      <c r="N194" s="73"/>
      <c r="O194" s="73"/>
      <c r="P194" s="73"/>
      <c r="Q194" s="73"/>
      <c r="R194" s="73"/>
      <c r="S194" s="73"/>
      <c r="T194" s="73"/>
      <c r="U194" s="73"/>
    </row>
    <row r="195" spans="2:21" x14ac:dyDescent="0.3">
      <c r="B195" s="73"/>
      <c r="C195" s="74"/>
      <c r="D195" s="73"/>
      <c r="E195" s="73"/>
      <c r="F195" s="73"/>
      <c r="G195" s="73"/>
      <c r="H195" s="73"/>
      <c r="I195" s="73"/>
      <c r="J195" s="73"/>
      <c r="K195" s="73"/>
      <c r="L195" s="73"/>
      <c r="M195" s="73"/>
      <c r="N195" s="73"/>
      <c r="O195" s="73"/>
      <c r="P195" s="73"/>
      <c r="Q195" s="73"/>
      <c r="R195" s="73"/>
      <c r="S195" s="73"/>
      <c r="T195" s="73"/>
      <c r="U195" s="73"/>
    </row>
    <row r="196" spans="2:21" x14ac:dyDescent="0.3">
      <c r="B196" s="73"/>
      <c r="C196" s="74"/>
      <c r="D196" s="73"/>
      <c r="E196" s="73"/>
      <c r="F196" s="73"/>
      <c r="G196" s="73"/>
      <c r="H196" s="73"/>
      <c r="I196" s="73"/>
      <c r="J196" s="73"/>
      <c r="K196" s="73"/>
      <c r="L196" s="73"/>
      <c r="M196" s="73"/>
      <c r="N196" s="73"/>
      <c r="O196" s="73"/>
      <c r="P196" s="73"/>
      <c r="Q196" s="73"/>
      <c r="R196" s="73"/>
      <c r="S196" s="73"/>
      <c r="T196" s="73"/>
      <c r="U196" s="73"/>
    </row>
    <row r="197" spans="2:21" x14ac:dyDescent="0.3">
      <c r="B197" s="73"/>
      <c r="C197" s="74"/>
      <c r="D197" s="73"/>
      <c r="E197" s="73"/>
      <c r="F197" s="73"/>
      <c r="G197" s="73"/>
      <c r="H197" s="73"/>
      <c r="I197" s="73"/>
      <c r="J197" s="73"/>
      <c r="K197" s="73"/>
      <c r="L197" s="73"/>
      <c r="M197" s="73"/>
      <c r="N197" s="73"/>
      <c r="O197" s="73"/>
      <c r="P197" s="73"/>
      <c r="Q197" s="73"/>
      <c r="R197" s="73"/>
      <c r="S197" s="73"/>
      <c r="T197" s="73"/>
      <c r="U197" s="73"/>
    </row>
    <row r="198" spans="2:21" x14ac:dyDescent="0.3">
      <c r="B198" s="73"/>
      <c r="C198" s="74"/>
      <c r="D198" s="73"/>
      <c r="E198" s="73"/>
      <c r="F198" s="73"/>
      <c r="G198" s="73"/>
      <c r="H198" s="73"/>
      <c r="I198" s="73"/>
      <c r="J198" s="73"/>
      <c r="K198" s="73"/>
      <c r="L198" s="73"/>
      <c r="M198" s="73"/>
      <c r="N198" s="73"/>
      <c r="O198" s="73"/>
      <c r="P198" s="73"/>
      <c r="Q198" s="73"/>
      <c r="R198" s="73"/>
      <c r="S198" s="73"/>
      <c r="T198" s="73"/>
      <c r="U198" s="73"/>
    </row>
    <row r="199" spans="2:21" x14ac:dyDescent="0.3">
      <c r="B199" s="73"/>
      <c r="C199" s="74"/>
      <c r="D199" s="73"/>
      <c r="E199" s="73"/>
      <c r="F199" s="73"/>
      <c r="G199" s="73"/>
      <c r="H199" s="73"/>
      <c r="I199" s="73"/>
      <c r="J199" s="73"/>
      <c r="K199" s="73"/>
      <c r="L199" s="73"/>
      <c r="M199" s="73"/>
      <c r="N199" s="73"/>
      <c r="O199" s="73"/>
      <c r="P199" s="73"/>
      <c r="Q199" s="73"/>
      <c r="R199" s="73"/>
      <c r="S199" s="73"/>
      <c r="T199" s="73"/>
      <c r="U199" s="73"/>
    </row>
    <row r="200" spans="2:21" x14ac:dyDescent="0.3">
      <c r="B200" s="73"/>
      <c r="C200" s="74"/>
      <c r="D200" s="73"/>
      <c r="E200" s="73"/>
      <c r="F200" s="73"/>
      <c r="G200" s="73"/>
      <c r="H200" s="73"/>
      <c r="I200" s="73"/>
      <c r="J200" s="73"/>
      <c r="K200" s="73"/>
      <c r="L200" s="73"/>
      <c r="M200" s="73"/>
      <c r="N200" s="73"/>
      <c r="O200" s="73"/>
      <c r="P200" s="73"/>
      <c r="Q200" s="73"/>
      <c r="R200" s="73"/>
      <c r="S200" s="73"/>
      <c r="T200" s="73"/>
      <c r="U200" s="73"/>
    </row>
    <row r="201" spans="2:21" x14ac:dyDescent="0.3">
      <c r="B201" s="73"/>
      <c r="C201" s="74"/>
      <c r="D201" s="73"/>
      <c r="E201" s="73"/>
      <c r="F201" s="73"/>
      <c r="G201" s="73"/>
      <c r="H201" s="73"/>
      <c r="I201" s="73"/>
      <c r="J201" s="73"/>
      <c r="K201" s="73"/>
      <c r="L201" s="73"/>
      <c r="M201" s="73"/>
      <c r="N201" s="73"/>
      <c r="O201" s="73"/>
      <c r="P201" s="73"/>
      <c r="Q201" s="73"/>
      <c r="R201" s="73"/>
      <c r="S201" s="73"/>
      <c r="T201" s="73"/>
      <c r="U201" s="73"/>
    </row>
    <row r="202" spans="2:21" x14ac:dyDescent="0.3">
      <c r="B202" s="73"/>
      <c r="C202" s="74"/>
      <c r="D202" s="73"/>
      <c r="E202" s="73"/>
      <c r="F202" s="73"/>
      <c r="G202" s="73"/>
      <c r="H202" s="73"/>
      <c r="I202" s="73"/>
      <c r="J202" s="73"/>
      <c r="K202" s="73"/>
      <c r="L202" s="73"/>
      <c r="M202" s="73"/>
      <c r="N202" s="73"/>
      <c r="O202" s="73"/>
      <c r="P202" s="73"/>
      <c r="Q202" s="73"/>
      <c r="R202" s="73"/>
      <c r="S202" s="73"/>
      <c r="T202" s="73"/>
      <c r="U202" s="73"/>
    </row>
    <row r="203" spans="2:21" x14ac:dyDescent="0.3">
      <c r="B203" s="73"/>
      <c r="C203" s="74"/>
      <c r="D203" s="73"/>
      <c r="E203" s="73"/>
      <c r="F203" s="73"/>
      <c r="G203" s="73"/>
      <c r="H203" s="73"/>
      <c r="I203" s="73"/>
      <c r="J203" s="73"/>
      <c r="K203" s="73"/>
      <c r="L203" s="73"/>
      <c r="M203" s="73"/>
      <c r="N203" s="73"/>
      <c r="O203" s="73"/>
      <c r="P203" s="73"/>
      <c r="Q203" s="73"/>
      <c r="R203" s="73"/>
      <c r="S203" s="73"/>
      <c r="T203" s="73"/>
      <c r="U203" s="73"/>
    </row>
    <row r="204" spans="2:21" x14ac:dyDescent="0.3">
      <c r="B204" s="73"/>
      <c r="C204" s="74"/>
      <c r="D204" s="73"/>
      <c r="E204" s="73"/>
      <c r="F204" s="73"/>
      <c r="G204" s="73"/>
      <c r="H204" s="73"/>
      <c r="I204" s="73"/>
      <c r="J204" s="73"/>
      <c r="K204" s="73"/>
      <c r="L204" s="73"/>
      <c r="M204" s="73"/>
      <c r="N204" s="73"/>
      <c r="O204" s="73"/>
      <c r="P204" s="73"/>
      <c r="Q204" s="73"/>
      <c r="R204" s="73"/>
      <c r="S204" s="73"/>
      <c r="T204" s="73"/>
      <c r="U204" s="73"/>
    </row>
    <row r="205" spans="2:21" x14ac:dyDescent="0.3">
      <c r="B205" s="73"/>
      <c r="C205" s="74"/>
      <c r="D205" s="73"/>
      <c r="E205" s="73"/>
      <c r="F205" s="73"/>
      <c r="G205" s="73"/>
      <c r="H205" s="73"/>
      <c r="I205" s="73"/>
      <c r="J205" s="73"/>
      <c r="K205" s="73"/>
      <c r="L205" s="73"/>
      <c r="M205" s="73"/>
      <c r="N205" s="73"/>
      <c r="O205" s="73"/>
      <c r="P205" s="73"/>
      <c r="Q205" s="73"/>
      <c r="R205" s="73"/>
      <c r="S205" s="73"/>
      <c r="T205" s="73"/>
      <c r="U205" s="73"/>
    </row>
    <row r="206" spans="2:21" x14ac:dyDescent="0.3">
      <c r="B206" s="73"/>
      <c r="C206" s="74"/>
      <c r="D206" s="73"/>
      <c r="E206" s="73"/>
      <c r="F206" s="73"/>
      <c r="G206" s="73"/>
      <c r="H206" s="73"/>
      <c r="I206" s="73"/>
      <c r="J206" s="73"/>
      <c r="K206" s="73"/>
      <c r="L206" s="73"/>
      <c r="M206" s="73"/>
      <c r="N206" s="73"/>
      <c r="O206" s="73"/>
      <c r="P206" s="73"/>
      <c r="Q206" s="73"/>
      <c r="R206" s="73"/>
      <c r="S206" s="73"/>
      <c r="T206" s="73"/>
      <c r="U206" s="73"/>
    </row>
    <row r="207" spans="2:21" x14ac:dyDescent="0.3">
      <c r="B207" s="73"/>
      <c r="C207" s="74"/>
      <c r="D207" s="73"/>
      <c r="E207" s="73"/>
      <c r="F207" s="73"/>
      <c r="G207" s="73"/>
      <c r="H207" s="73"/>
      <c r="I207" s="73"/>
      <c r="J207" s="73"/>
      <c r="K207" s="73"/>
      <c r="L207" s="73"/>
      <c r="M207" s="73"/>
      <c r="N207" s="73"/>
      <c r="O207" s="73"/>
      <c r="P207" s="73"/>
      <c r="Q207" s="73"/>
      <c r="R207" s="73"/>
      <c r="S207" s="73"/>
      <c r="T207" s="73"/>
      <c r="U207" s="73"/>
    </row>
    <row r="208" spans="2:21" x14ac:dyDescent="0.3">
      <c r="B208" s="73"/>
      <c r="C208" s="74"/>
      <c r="D208" s="73"/>
      <c r="E208" s="73"/>
      <c r="F208" s="73"/>
      <c r="G208" s="73"/>
      <c r="H208" s="73"/>
      <c r="I208" s="73"/>
      <c r="J208" s="73"/>
      <c r="K208" s="73"/>
      <c r="L208" s="73"/>
      <c r="M208" s="73"/>
      <c r="N208" s="73"/>
      <c r="O208" s="73"/>
      <c r="P208" s="73"/>
      <c r="Q208" s="73"/>
      <c r="R208" s="73"/>
      <c r="S208" s="73"/>
      <c r="T208" s="73"/>
      <c r="U208" s="73"/>
    </row>
    <row r="209" spans="2:21" x14ac:dyDescent="0.3">
      <c r="B209" s="73"/>
      <c r="C209" s="74"/>
      <c r="D209" s="73"/>
      <c r="E209" s="73"/>
      <c r="F209" s="73"/>
      <c r="G209" s="73"/>
      <c r="H209" s="73"/>
      <c r="I209" s="73"/>
      <c r="J209" s="73"/>
      <c r="K209" s="73"/>
      <c r="L209" s="73"/>
      <c r="M209" s="73"/>
      <c r="N209" s="73"/>
      <c r="O209" s="73"/>
      <c r="P209" s="73"/>
      <c r="Q209" s="73"/>
      <c r="R209" s="73"/>
      <c r="S209" s="73"/>
      <c r="T209" s="73"/>
      <c r="U209" s="73"/>
    </row>
    <row r="210" spans="2:21" x14ac:dyDescent="0.3">
      <c r="B210" s="73"/>
      <c r="C210" s="74"/>
      <c r="D210" s="73"/>
      <c r="E210" s="73"/>
      <c r="F210" s="73"/>
      <c r="G210" s="73"/>
      <c r="H210" s="73"/>
      <c r="I210" s="73"/>
      <c r="J210" s="73"/>
      <c r="K210" s="73"/>
      <c r="L210" s="73"/>
      <c r="M210" s="73"/>
      <c r="N210" s="73"/>
      <c r="O210" s="73"/>
      <c r="P210" s="73"/>
      <c r="Q210" s="73"/>
      <c r="R210" s="73"/>
      <c r="S210" s="73"/>
      <c r="T210" s="73"/>
      <c r="U210" s="73"/>
    </row>
    <row r="211" spans="2:21" x14ac:dyDescent="0.3">
      <c r="B211" s="73"/>
      <c r="C211" s="74"/>
      <c r="D211" s="73"/>
      <c r="E211" s="73"/>
      <c r="F211" s="73"/>
      <c r="G211" s="73"/>
      <c r="H211" s="73"/>
      <c r="I211" s="73"/>
      <c r="J211" s="73"/>
      <c r="K211" s="73"/>
      <c r="L211" s="73"/>
      <c r="M211" s="73"/>
      <c r="N211" s="73"/>
      <c r="O211" s="73"/>
      <c r="P211" s="73"/>
      <c r="Q211" s="73"/>
      <c r="R211" s="73"/>
      <c r="S211" s="73"/>
      <c r="T211" s="73"/>
      <c r="U211" s="73"/>
    </row>
    <row r="212" spans="2:21" x14ac:dyDescent="0.3">
      <c r="B212" s="73"/>
      <c r="C212" s="74"/>
      <c r="D212" s="73"/>
      <c r="E212" s="73"/>
      <c r="F212" s="73"/>
      <c r="G212" s="73"/>
      <c r="H212" s="73"/>
      <c r="I212" s="73"/>
      <c r="J212" s="73"/>
      <c r="K212" s="73"/>
      <c r="L212" s="73"/>
      <c r="M212" s="73"/>
      <c r="N212" s="73"/>
      <c r="O212" s="73"/>
      <c r="P212" s="73"/>
      <c r="Q212" s="73"/>
      <c r="R212" s="73"/>
      <c r="S212" s="73"/>
      <c r="T212" s="73"/>
      <c r="U212" s="73"/>
    </row>
    <row r="213" spans="2:21" x14ac:dyDescent="0.3">
      <c r="B213" s="73"/>
      <c r="C213" s="74"/>
      <c r="D213" s="73"/>
      <c r="E213" s="73"/>
      <c r="F213" s="73"/>
      <c r="G213" s="73"/>
      <c r="H213" s="73"/>
      <c r="I213" s="73"/>
      <c r="J213" s="73"/>
      <c r="K213" s="73"/>
      <c r="L213" s="73"/>
      <c r="M213" s="73"/>
      <c r="N213" s="73"/>
      <c r="O213" s="73"/>
      <c r="P213" s="73"/>
      <c r="Q213" s="73"/>
      <c r="R213" s="73"/>
      <c r="S213" s="73"/>
      <c r="T213" s="73"/>
      <c r="U213" s="73"/>
    </row>
    <row r="214" spans="2:21" x14ac:dyDescent="0.3">
      <c r="B214" s="73"/>
      <c r="C214" s="74"/>
      <c r="D214" s="73"/>
      <c r="E214" s="73"/>
      <c r="F214" s="73"/>
      <c r="G214" s="73"/>
      <c r="H214" s="73"/>
      <c r="I214" s="73"/>
      <c r="J214" s="73"/>
      <c r="K214" s="73"/>
      <c r="L214" s="73"/>
      <c r="M214" s="73"/>
      <c r="N214" s="73"/>
      <c r="O214" s="73"/>
      <c r="P214" s="73"/>
      <c r="Q214" s="73"/>
      <c r="R214" s="73"/>
      <c r="S214" s="73"/>
      <c r="T214" s="73"/>
      <c r="U214" s="73"/>
    </row>
    <row r="215" spans="2:21" x14ac:dyDescent="0.3">
      <c r="B215" s="73"/>
      <c r="C215" s="74"/>
      <c r="D215" s="73"/>
      <c r="E215" s="73"/>
      <c r="F215" s="73"/>
      <c r="G215" s="73"/>
      <c r="H215" s="73"/>
      <c r="I215" s="73"/>
      <c r="J215" s="73"/>
      <c r="K215" s="73"/>
      <c r="L215" s="73"/>
      <c r="M215" s="73"/>
      <c r="N215" s="73"/>
      <c r="O215" s="73"/>
      <c r="P215" s="73"/>
      <c r="Q215" s="73"/>
      <c r="R215" s="73"/>
      <c r="S215" s="73"/>
      <c r="T215" s="73"/>
      <c r="U215" s="73"/>
    </row>
    <row r="216" spans="2:21" x14ac:dyDescent="0.3">
      <c r="B216" s="73"/>
      <c r="C216" s="74"/>
      <c r="D216" s="73"/>
      <c r="E216" s="73"/>
      <c r="F216" s="73"/>
      <c r="G216" s="73"/>
      <c r="H216" s="73"/>
      <c r="I216" s="73"/>
      <c r="J216" s="73"/>
      <c r="K216" s="73"/>
      <c r="L216" s="73"/>
      <c r="M216" s="73"/>
      <c r="N216" s="73"/>
      <c r="O216" s="73"/>
      <c r="P216" s="73"/>
      <c r="Q216" s="73"/>
      <c r="R216" s="73"/>
      <c r="S216" s="73"/>
      <c r="T216" s="73"/>
      <c r="U216" s="73"/>
    </row>
    <row r="217" spans="2:21" x14ac:dyDescent="0.3">
      <c r="B217" s="73"/>
      <c r="C217" s="74"/>
      <c r="D217" s="73"/>
      <c r="E217" s="73"/>
      <c r="F217" s="73"/>
      <c r="G217" s="73"/>
      <c r="H217" s="73"/>
      <c r="I217" s="73"/>
      <c r="J217" s="73"/>
      <c r="K217" s="73"/>
      <c r="L217" s="73"/>
      <c r="M217" s="73"/>
      <c r="N217" s="73"/>
      <c r="O217" s="73"/>
      <c r="P217" s="73"/>
      <c r="Q217" s="73"/>
      <c r="R217" s="73"/>
      <c r="S217" s="73"/>
      <c r="T217" s="73"/>
      <c r="U217" s="73"/>
    </row>
    <row r="218" spans="2:21" x14ac:dyDescent="0.3">
      <c r="B218" s="73"/>
      <c r="C218" s="74"/>
      <c r="D218" s="73"/>
      <c r="E218" s="73"/>
      <c r="F218" s="73"/>
      <c r="G218" s="73"/>
      <c r="H218" s="73"/>
      <c r="I218" s="73"/>
      <c r="J218" s="73"/>
      <c r="K218" s="73"/>
      <c r="L218" s="73"/>
      <c r="M218" s="73"/>
      <c r="N218" s="73"/>
      <c r="O218" s="73"/>
      <c r="P218" s="73"/>
      <c r="Q218" s="73"/>
      <c r="R218" s="73"/>
      <c r="S218" s="73"/>
      <c r="T218" s="73"/>
      <c r="U218" s="73"/>
    </row>
    <row r="219" spans="2:21" x14ac:dyDescent="0.3">
      <c r="B219" s="73"/>
      <c r="C219" s="74"/>
      <c r="D219" s="73"/>
      <c r="E219" s="73"/>
      <c r="F219" s="73"/>
      <c r="G219" s="73"/>
      <c r="H219" s="73"/>
      <c r="I219" s="73"/>
      <c r="J219" s="73"/>
      <c r="K219" s="73"/>
      <c r="L219" s="73"/>
      <c r="M219" s="73"/>
      <c r="N219" s="73"/>
      <c r="O219" s="73"/>
      <c r="P219" s="73"/>
      <c r="Q219" s="73"/>
      <c r="R219" s="73"/>
      <c r="S219" s="73"/>
      <c r="T219" s="73"/>
      <c r="U219" s="73"/>
    </row>
    <row r="220" spans="2:21" x14ac:dyDescent="0.3">
      <c r="B220" s="73"/>
      <c r="C220" s="74"/>
      <c r="D220" s="73"/>
      <c r="E220" s="73"/>
      <c r="F220" s="73"/>
      <c r="G220" s="73"/>
      <c r="H220" s="73"/>
      <c r="I220" s="73"/>
      <c r="J220" s="73"/>
      <c r="K220" s="73"/>
      <c r="L220" s="73"/>
      <c r="M220" s="73"/>
      <c r="N220" s="73"/>
      <c r="O220" s="73"/>
      <c r="P220" s="73"/>
      <c r="Q220" s="73"/>
      <c r="R220" s="73"/>
      <c r="S220" s="73"/>
      <c r="T220" s="73"/>
      <c r="U220" s="73"/>
    </row>
    <row r="221" spans="2:21" x14ac:dyDescent="0.3">
      <c r="B221" s="73"/>
      <c r="C221" s="74"/>
      <c r="D221" s="73"/>
      <c r="E221" s="73"/>
      <c r="F221" s="73"/>
      <c r="G221" s="73"/>
      <c r="H221" s="73"/>
      <c r="I221" s="73"/>
      <c r="J221" s="73"/>
      <c r="K221" s="73"/>
      <c r="L221" s="73"/>
      <c r="M221" s="73"/>
      <c r="N221" s="73"/>
      <c r="O221" s="73"/>
      <c r="P221" s="73"/>
      <c r="Q221" s="73"/>
      <c r="R221" s="73"/>
      <c r="S221" s="73"/>
      <c r="T221" s="73"/>
      <c r="U221" s="73"/>
    </row>
    <row r="222" spans="2:21" x14ac:dyDescent="0.3">
      <c r="B222" s="73"/>
      <c r="C222" s="74"/>
      <c r="D222" s="73"/>
      <c r="E222" s="73"/>
      <c r="F222" s="73"/>
      <c r="G222" s="73"/>
      <c r="H222" s="73"/>
      <c r="I222" s="73"/>
      <c r="J222" s="73"/>
      <c r="K222" s="73"/>
      <c r="L222" s="73"/>
      <c r="M222" s="73"/>
      <c r="N222" s="73"/>
      <c r="O222" s="73"/>
      <c r="P222" s="73"/>
      <c r="Q222" s="73"/>
      <c r="R222" s="73"/>
      <c r="S222" s="73"/>
      <c r="T222" s="73"/>
      <c r="U222" s="73"/>
    </row>
    <row r="223" spans="2:21" x14ac:dyDescent="0.3">
      <c r="B223" s="73"/>
      <c r="C223" s="74"/>
      <c r="D223" s="73"/>
      <c r="E223" s="73"/>
      <c r="F223" s="73"/>
      <c r="G223" s="73"/>
      <c r="H223" s="73"/>
      <c r="I223" s="73"/>
      <c r="J223" s="73"/>
      <c r="K223" s="73"/>
      <c r="L223" s="73"/>
      <c r="M223" s="73"/>
      <c r="N223" s="73"/>
      <c r="O223" s="73"/>
      <c r="P223" s="73"/>
      <c r="Q223" s="73"/>
      <c r="R223" s="73"/>
      <c r="S223" s="73"/>
      <c r="T223" s="73"/>
      <c r="U223" s="73"/>
    </row>
    <row r="224" spans="2:21" x14ac:dyDescent="0.3">
      <c r="B224" s="73"/>
      <c r="C224" s="74"/>
      <c r="D224" s="73"/>
      <c r="E224" s="73"/>
      <c r="F224" s="73"/>
      <c r="G224" s="73"/>
      <c r="H224" s="73"/>
      <c r="I224" s="73"/>
      <c r="J224" s="73"/>
      <c r="K224" s="73"/>
      <c r="L224" s="73"/>
      <c r="M224" s="73"/>
      <c r="N224" s="73"/>
      <c r="O224" s="73"/>
      <c r="P224" s="73"/>
      <c r="Q224" s="73"/>
      <c r="R224" s="73"/>
      <c r="S224" s="73"/>
      <c r="T224" s="73"/>
      <c r="U224" s="73"/>
    </row>
    <row r="225" spans="2:21" x14ac:dyDescent="0.3">
      <c r="B225" s="73"/>
      <c r="C225" s="74"/>
      <c r="D225" s="73"/>
      <c r="E225" s="73"/>
      <c r="F225" s="73"/>
      <c r="G225" s="73"/>
      <c r="H225" s="73"/>
      <c r="I225" s="73"/>
      <c r="J225" s="73"/>
      <c r="K225" s="73"/>
      <c r="L225" s="73"/>
      <c r="M225" s="73"/>
      <c r="N225" s="73"/>
      <c r="O225" s="73"/>
      <c r="P225" s="73"/>
      <c r="Q225" s="73"/>
      <c r="R225" s="73"/>
      <c r="S225" s="73"/>
      <c r="T225" s="73"/>
      <c r="U225" s="73"/>
    </row>
    <row r="226" spans="2:21" x14ac:dyDescent="0.3">
      <c r="B226" s="73"/>
      <c r="C226" s="74"/>
      <c r="D226" s="73"/>
      <c r="E226" s="73"/>
      <c r="F226" s="73"/>
      <c r="G226" s="73"/>
      <c r="H226" s="73"/>
      <c r="I226" s="73"/>
      <c r="J226" s="73"/>
      <c r="K226" s="73"/>
      <c r="L226" s="73"/>
      <c r="M226" s="73"/>
      <c r="N226" s="73"/>
      <c r="O226" s="73"/>
      <c r="P226" s="73"/>
      <c r="Q226" s="73"/>
      <c r="R226" s="73"/>
      <c r="S226" s="73"/>
      <c r="T226" s="73"/>
      <c r="U226" s="73"/>
    </row>
    <row r="227" spans="2:21" x14ac:dyDescent="0.3">
      <c r="B227" s="73"/>
      <c r="C227" s="74"/>
      <c r="D227" s="73"/>
      <c r="E227" s="73"/>
      <c r="F227" s="73"/>
      <c r="G227" s="73"/>
      <c r="H227" s="73"/>
      <c r="I227" s="73"/>
      <c r="J227" s="73"/>
      <c r="K227" s="73"/>
      <c r="L227" s="73"/>
      <c r="M227" s="73"/>
      <c r="N227" s="73"/>
      <c r="O227" s="73"/>
      <c r="P227" s="73"/>
      <c r="Q227" s="73"/>
      <c r="R227" s="73"/>
      <c r="S227" s="73"/>
      <c r="T227" s="73"/>
      <c r="U227" s="73"/>
    </row>
    <row r="228" spans="2:21" x14ac:dyDescent="0.3">
      <c r="B228" s="73"/>
      <c r="C228" s="74"/>
      <c r="D228" s="73"/>
      <c r="E228" s="73"/>
      <c r="F228" s="73"/>
      <c r="G228" s="73"/>
      <c r="H228" s="73"/>
      <c r="I228" s="73"/>
      <c r="J228" s="73"/>
      <c r="K228" s="73"/>
      <c r="L228" s="73"/>
      <c r="M228" s="73"/>
      <c r="N228" s="73"/>
      <c r="O228" s="73"/>
      <c r="P228" s="73"/>
      <c r="Q228" s="73"/>
      <c r="R228" s="73"/>
      <c r="S228" s="73"/>
      <c r="T228" s="73"/>
      <c r="U228" s="73"/>
    </row>
    <row r="229" spans="2:21" x14ac:dyDescent="0.3">
      <c r="B229" s="73"/>
      <c r="C229" s="74"/>
      <c r="D229" s="73"/>
      <c r="E229" s="73"/>
      <c r="F229" s="73"/>
      <c r="G229" s="73"/>
      <c r="H229" s="73"/>
      <c r="I229" s="73"/>
      <c r="J229" s="73"/>
      <c r="K229" s="73"/>
      <c r="L229" s="73"/>
      <c r="M229" s="73"/>
      <c r="N229" s="73"/>
      <c r="O229" s="73"/>
      <c r="P229" s="73"/>
      <c r="Q229" s="73"/>
      <c r="R229" s="73"/>
      <c r="S229" s="73"/>
      <c r="T229" s="73"/>
      <c r="U229" s="73"/>
    </row>
    <row r="230" spans="2:21" x14ac:dyDescent="0.3">
      <c r="B230" s="73"/>
      <c r="C230" s="74"/>
      <c r="D230" s="73"/>
      <c r="E230" s="73"/>
      <c r="F230" s="73"/>
      <c r="G230" s="73"/>
      <c r="H230" s="73"/>
      <c r="I230" s="73"/>
      <c r="J230" s="73"/>
      <c r="K230" s="73"/>
      <c r="L230" s="73"/>
      <c r="M230" s="73"/>
      <c r="N230" s="73"/>
      <c r="O230" s="73"/>
      <c r="P230" s="73"/>
      <c r="Q230" s="73"/>
      <c r="R230" s="73"/>
      <c r="S230" s="73"/>
      <c r="T230" s="73"/>
      <c r="U230" s="73"/>
    </row>
    <row r="231" spans="2:21" x14ac:dyDescent="0.3">
      <c r="B231" s="73"/>
      <c r="C231" s="74"/>
      <c r="D231" s="73"/>
      <c r="E231" s="73"/>
      <c r="F231" s="73"/>
      <c r="G231" s="73"/>
      <c r="H231" s="73"/>
      <c r="I231" s="73"/>
      <c r="J231" s="73"/>
      <c r="K231" s="73"/>
      <c r="L231" s="73"/>
      <c r="M231" s="73"/>
      <c r="N231" s="73"/>
      <c r="O231" s="73"/>
      <c r="P231" s="73"/>
      <c r="Q231" s="73"/>
      <c r="R231" s="73"/>
      <c r="S231" s="73"/>
      <c r="T231" s="73"/>
      <c r="U231" s="73"/>
    </row>
    <row r="232" spans="2:21" x14ac:dyDescent="0.3">
      <c r="B232" s="73"/>
      <c r="C232" s="74"/>
      <c r="D232" s="73"/>
      <c r="E232" s="73"/>
      <c r="F232" s="73"/>
      <c r="G232" s="73"/>
      <c r="H232" s="73"/>
      <c r="I232" s="73"/>
      <c r="J232" s="73"/>
      <c r="K232" s="73"/>
      <c r="L232" s="73"/>
      <c r="M232" s="73"/>
      <c r="N232" s="73"/>
      <c r="O232" s="73"/>
      <c r="P232" s="73"/>
      <c r="Q232" s="73"/>
      <c r="R232" s="73"/>
      <c r="S232" s="73"/>
      <c r="T232" s="73"/>
      <c r="U232" s="73"/>
    </row>
    <row r="233" spans="2:21" x14ac:dyDescent="0.3">
      <c r="B233" s="73"/>
      <c r="C233" s="74"/>
      <c r="D233" s="73"/>
      <c r="E233" s="73"/>
      <c r="F233" s="73"/>
      <c r="G233" s="73"/>
      <c r="H233" s="73"/>
      <c r="I233" s="73"/>
      <c r="J233" s="73"/>
      <c r="K233" s="73"/>
      <c r="L233" s="73"/>
      <c r="M233" s="73"/>
      <c r="N233" s="73"/>
      <c r="O233" s="73"/>
      <c r="P233" s="73"/>
      <c r="Q233" s="73"/>
      <c r="R233" s="73"/>
      <c r="S233" s="73"/>
      <c r="T233" s="73"/>
      <c r="U233" s="73"/>
    </row>
    <row r="234" spans="2:21" x14ac:dyDescent="0.3">
      <c r="B234" s="73"/>
      <c r="C234" s="74"/>
      <c r="D234" s="73"/>
      <c r="E234" s="73"/>
      <c r="F234" s="73"/>
      <c r="G234" s="73"/>
      <c r="H234" s="73"/>
      <c r="I234" s="73"/>
      <c r="J234" s="73"/>
      <c r="K234" s="73"/>
      <c r="L234" s="73"/>
      <c r="M234" s="73"/>
      <c r="N234" s="73"/>
      <c r="O234" s="73"/>
      <c r="P234" s="73"/>
      <c r="Q234" s="73"/>
      <c r="R234" s="73"/>
      <c r="S234" s="73"/>
      <c r="T234" s="73"/>
      <c r="U234" s="73"/>
    </row>
    <row r="235" spans="2:21" x14ac:dyDescent="0.3">
      <c r="B235" s="73"/>
      <c r="C235" s="74"/>
      <c r="D235" s="73"/>
      <c r="E235" s="73"/>
      <c r="F235" s="73"/>
      <c r="G235" s="73"/>
      <c r="H235" s="73"/>
      <c r="I235" s="73"/>
      <c r="J235" s="73"/>
      <c r="K235" s="73"/>
      <c r="L235" s="73"/>
      <c r="M235" s="73"/>
      <c r="N235" s="73"/>
      <c r="O235" s="73"/>
      <c r="P235" s="73"/>
      <c r="Q235" s="73"/>
      <c r="R235" s="73"/>
      <c r="S235" s="73"/>
      <c r="T235" s="73"/>
      <c r="U235" s="73"/>
    </row>
    <row r="236" spans="2:21" x14ac:dyDescent="0.3">
      <c r="B236" s="73"/>
      <c r="C236" s="74"/>
      <c r="D236" s="73"/>
      <c r="E236" s="73"/>
      <c r="F236" s="73"/>
      <c r="G236" s="73"/>
      <c r="H236" s="73"/>
      <c r="I236" s="73"/>
      <c r="J236" s="73"/>
      <c r="K236" s="73"/>
      <c r="L236" s="73"/>
      <c r="M236" s="73"/>
      <c r="N236" s="73"/>
      <c r="O236" s="73"/>
      <c r="P236" s="73"/>
      <c r="Q236" s="73"/>
      <c r="R236" s="73"/>
      <c r="S236" s="73"/>
      <c r="T236" s="73"/>
      <c r="U236" s="73"/>
    </row>
    <row r="237" spans="2:21" x14ac:dyDescent="0.3">
      <c r="B237" s="73"/>
      <c r="C237" s="74"/>
      <c r="D237" s="73"/>
      <c r="E237" s="73"/>
      <c r="F237" s="73"/>
      <c r="G237" s="73"/>
      <c r="H237" s="73"/>
      <c r="I237" s="73"/>
      <c r="J237" s="73"/>
      <c r="K237" s="73"/>
      <c r="L237" s="73"/>
      <c r="M237" s="73"/>
      <c r="N237" s="73"/>
      <c r="O237" s="73"/>
      <c r="P237" s="73"/>
      <c r="Q237" s="73"/>
      <c r="R237" s="73"/>
      <c r="S237" s="73"/>
      <c r="T237" s="73"/>
      <c r="U237" s="73"/>
    </row>
    <row r="238" spans="2:21" x14ac:dyDescent="0.3">
      <c r="B238" s="73"/>
      <c r="C238" s="74"/>
      <c r="D238" s="73"/>
      <c r="E238" s="73"/>
      <c r="F238" s="73"/>
      <c r="G238" s="73"/>
      <c r="H238" s="73"/>
      <c r="I238" s="73"/>
      <c r="J238" s="73"/>
      <c r="K238" s="73"/>
      <c r="L238" s="73"/>
      <c r="M238" s="73"/>
      <c r="N238" s="73"/>
      <c r="O238" s="73"/>
      <c r="P238" s="73"/>
      <c r="Q238" s="73"/>
      <c r="R238" s="73"/>
      <c r="S238" s="73"/>
      <c r="T238" s="73"/>
      <c r="U238" s="73"/>
    </row>
    <row r="239" spans="2:21" x14ac:dyDescent="0.3">
      <c r="B239" s="73"/>
      <c r="C239" s="74"/>
      <c r="D239" s="73"/>
      <c r="E239" s="73"/>
      <c r="F239" s="73"/>
      <c r="G239" s="73"/>
      <c r="H239" s="73"/>
      <c r="I239" s="73"/>
      <c r="J239" s="73"/>
      <c r="K239" s="73"/>
      <c r="L239" s="73"/>
      <c r="M239" s="73"/>
      <c r="N239" s="73"/>
      <c r="O239" s="73"/>
      <c r="P239" s="73"/>
      <c r="Q239" s="73"/>
      <c r="R239" s="73"/>
      <c r="S239" s="73"/>
      <c r="T239" s="73"/>
      <c r="U239" s="73"/>
    </row>
    <row r="240" spans="2:21" x14ac:dyDescent="0.3">
      <c r="B240" s="73"/>
      <c r="C240" s="74"/>
      <c r="D240" s="73"/>
      <c r="E240" s="73"/>
      <c r="F240" s="73"/>
      <c r="G240" s="73"/>
      <c r="H240" s="73"/>
      <c r="I240" s="73"/>
      <c r="J240" s="73"/>
      <c r="K240" s="73"/>
      <c r="L240" s="73"/>
      <c r="M240" s="73"/>
      <c r="N240" s="73"/>
      <c r="O240" s="73"/>
      <c r="P240" s="73"/>
      <c r="Q240" s="73"/>
      <c r="R240" s="73"/>
      <c r="S240" s="73"/>
      <c r="T240" s="73"/>
      <c r="U240" s="73"/>
    </row>
    <row r="241" spans="2:21" x14ac:dyDescent="0.3">
      <c r="B241" s="73"/>
      <c r="C241" s="74"/>
      <c r="D241" s="73"/>
      <c r="E241" s="73"/>
      <c r="F241" s="73"/>
      <c r="G241" s="73"/>
      <c r="H241" s="73"/>
      <c r="I241" s="73"/>
      <c r="J241" s="73"/>
      <c r="K241" s="73"/>
      <c r="L241" s="73"/>
      <c r="M241" s="73"/>
      <c r="N241" s="73"/>
      <c r="O241" s="73"/>
      <c r="P241" s="73"/>
      <c r="Q241" s="73"/>
      <c r="R241" s="73"/>
      <c r="S241" s="73"/>
      <c r="T241" s="73"/>
      <c r="U241" s="73"/>
    </row>
    <row r="242" spans="2:21" x14ac:dyDescent="0.3">
      <c r="B242" s="73"/>
      <c r="C242" s="74"/>
      <c r="D242" s="73"/>
      <c r="E242" s="73"/>
      <c r="F242" s="73"/>
      <c r="G242" s="73"/>
      <c r="H242" s="73"/>
      <c r="I242" s="73"/>
      <c r="J242" s="73"/>
      <c r="K242" s="73"/>
      <c r="L242" s="73"/>
      <c r="M242" s="73"/>
      <c r="N242" s="73"/>
      <c r="O242" s="73"/>
      <c r="P242" s="73"/>
      <c r="Q242" s="73"/>
      <c r="R242" s="73"/>
      <c r="S242" s="73"/>
      <c r="T242" s="73"/>
      <c r="U242" s="73"/>
    </row>
    <row r="243" spans="2:21" x14ac:dyDescent="0.3">
      <c r="B243" s="73"/>
      <c r="C243" s="74"/>
      <c r="D243" s="73"/>
      <c r="E243" s="73"/>
      <c r="F243" s="73"/>
      <c r="G243" s="73"/>
      <c r="H243" s="73"/>
      <c r="I243" s="73"/>
      <c r="J243" s="73"/>
      <c r="K243" s="73"/>
      <c r="L243" s="73"/>
      <c r="M243" s="73"/>
      <c r="N243" s="73"/>
      <c r="O243" s="73"/>
      <c r="P243" s="73"/>
      <c r="Q243" s="73"/>
      <c r="R243" s="73"/>
      <c r="S243" s="73"/>
      <c r="T243" s="73"/>
      <c r="U243" s="73"/>
    </row>
    <row r="244" spans="2:21" x14ac:dyDescent="0.3">
      <c r="B244" s="73"/>
      <c r="C244" s="74"/>
      <c r="D244" s="73"/>
      <c r="E244" s="73"/>
      <c r="F244" s="73"/>
      <c r="G244" s="73"/>
      <c r="H244" s="73"/>
      <c r="I244" s="73"/>
      <c r="J244" s="73"/>
      <c r="K244" s="73"/>
      <c r="L244" s="73"/>
      <c r="M244" s="73"/>
      <c r="N244" s="73"/>
      <c r="O244" s="73"/>
      <c r="P244" s="73"/>
      <c r="Q244" s="73"/>
      <c r="R244" s="73"/>
      <c r="S244" s="73"/>
      <c r="T244" s="73"/>
      <c r="U244" s="73"/>
    </row>
    <row r="245" spans="2:21" x14ac:dyDescent="0.3">
      <c r="B245" s="73"/>
      <c r="C245" s="74"/>
      <c r="D245" s="73"/>
      <c r="E245" s="73"/>
      <c r="F245" s="73"/>
      <c r="G245" s="73"/>
      <c r="H245" s="73"/>
      <c r="I245" s="73"/>
      <c r="J245" s="73"/>
      <c r="K245" s="73"/>
      <c r="L245" s="73"/>
      <c r="M245" s="73"/>
      <c r="N245" s="73"/>
      <c r="O245" s="73"/>
      <c r="P245" s="73"/>
      <c r="Q245" s="73"/>
      <c r="R245" s="73"/>
      <c r="S245" s="73"/>
      <c r="T245" s="73"/>
      <c r="U245" s="73"/>
    </row>
    <row r="246" spans="2:21" x14ac:dyDescent="0.3">
      <c r="B246" s="73"/>
      <c r="C246" s="74"/>
      <c r="D246" s="73"/>
      <c r="E246" s="73"/>
      <c r="F246" s="73"/>
      <c r="G246" s="73"/>
      <c r="H246" s="73"/>
      <c r="I246" s="73"/>
      <c r="J246" s="73"/>
      <c r="K246" s="73"/>
      <c r="L246" s="73"/>
      <c r="M246" s="73"/>
      <c r="N246" s="73"/>
      <c r="O246" s="73"/>
      <c r="P246" s="73"/>
      <c r="Q246" s="73"/>
      <c r="R246" s="73"/>
      <c r="S246" s="73"/>
      <c r="T246" s="73"/>
      <c r="U246" s="73"/>
    </row>
    <row r="247" spans="2:21" x14ac:dyDescent="0.3">
      <c r="B247" s="73"/>
      <c r="C247" s="74"/>
      <c r="D247" s="73"/>
      <c r="E247" s="73"/>
      <c r="F247" s="73"/>
      <c r="G247" s="73"/>
      <c r="H247" s="73"/>
      <c r="I247" s="73"/>
      <c r="J247" s="73"/>
      <c r="K247" s="73"/>
      <c r="L247" s="73"/>
      <c r="M247" s="73"/>
      <c r="N247" s="73"/>
      <c r="O247" s="73"/>
      <c r="P247" s="73"/>
      <c r="Q247" s="73"/>
      <c r="R247" s="73"/>
      <c r="S247" s="73"/>
      <c r="T247" s="73"/>
      <c r="U247" s="73"/>
    </row>
    <row r="248" spans="2:21" x14ac:dyDescent="0.3">
      <c r="B248" s="73"/>
      <c r="C248" s="74"/>
      <c r="D248" s="73"/>
      <c r="E248" s="73"/>
      <c r="F248" s="73"/>
      <c r="G248" s="73"/>
      <c r="H248" s="73"/>
      <c r="I248" s="73"/>
      <c r="J248" s="73"/>
      <c r="K248" s="73"/>
      <c r="L248" s="73"/>
      <c r="M248" s="73"/>
      <c r="N248" s="73"/>
      <c r="O248" s="73"/>
      <c r="P248" s="73"/>
      <c r="Q248" s="73"/>
      <c r="R248" s="73"/>
      <c r="S248" s="73"/>
      <c r="T248" s="73"/>
      <c r="U248" s="73"/>
    </row>
    <row r="249" spans="2:21" x14ac:dyDescent="0.3">
      <c r="B249" s="73"/>
      <c r="C249" s="74"/>
      <c r="D249" s="73"/>
      <c r="E249" s="73"/>
      <c r="F249" s="73"/>
      <c r="G249" s="73"/>
      <c r="H249" s="73"/>
      <c r="I249" s="73"/>
      <c r="J249" s="73"/>
      <c r="K249" s="73"/>
      <c r="L249" s="73"/>
      <c r="M249" s="73"/>
      <c r="N249" s="73"/>
      <c r="O249" s="73"/>
      <c r="P249" s="73"/>
      <c r="Q249" s="73"/>
      <c r="R249" s="73"/>
      <c r="S249" s="73"/>
      <c r="T249" s="73"/>
      <c r="U249" s="73"/>
    </row>
    <row r="250" spans="2:21" x14ac:dyDescent="0.3">
      <c r="B250" s="73"/>
      <c r="C250" s="74"/>
      <c r="D250" s="73"/>
      <c r="E250" s="73"/>
      <c r="F250" s="73"/>
      <c r="G250" s="73"/>
      <c r="H250" s="73"/>
      <c r="I250" s="73"/>
      <c r="J250" s="73"/>
      <c r="K250" s="73"/>
      <c r="L250" s="73"/>
      <c r="M250" s="73"/>
      <c r="N250" s="73"/>
      <c r="O250" s="73"/>
      <c r="P250" s="73"/>
      <c r="Q250" s="73"/>
      <c r="R250" s="73"/>
      <c r="S250" s="73"/>
      <c r="T250" s="73"/>
      <c r="U250" s="73"/>
    </row>
    <row r="251" spans="2:21" x14ac:dyDescent="0.3">
      <c r="B251" s="73"/>
      <c r="C251" s="74"/>
      <c r="D251" s="73"/>
      <c r="E251" s="73"/>
      <c r="F251" s="73"/>
      <c r="G251" s="73"/>
      <c r="H251" s="73"/>
      <c r="I251" s="73"/>
      <c r="J251" s="73"/>
      <c r="K251" s="73"/>
      <c r="L251" s="73"/>
      <c r="M251" s="73"/>
      <c r="N251" s="73"/>
      <c r="O251" s="73"/>
      <c r="P251" s="73"/>
      <c r="Q251" s="73"/>
      <c r="R251" s="73"/>
      <c r="S251" s="73"/>
      <c r="T251" s="73"/>
      <c r="U251" s="73"/>
    </row>
    <row r="252" spans="2:21" x14ac:dyDescent="0.3">
      <c r="B252" s="73"/>
      <c r="C252" s="74"/>
      <c r="D252" s="73"/>
      <c r="E252" s="73"/>
      <c r="F252" s="73"/>
      <c r="G252" s="73"/>
      <c r="H252" s="73"/>
      <c r="I252" s="73"/>
      <c r="J252" s="73"/>
      <c r="K252" s="73"/>
      <c r="L252" s="73"/>
      <c r="M252" s="73"/>
      <c r="N252" s="73"/>
      <c r="O252" s="73"/>
      <c r="P252" s="73"/>
      <c r="Q252" s="73"/>
      <c r="R252" s="73"/>
      <c r="S252" s="73"/>
      <c r="T252" s="73"/>
      <c r="U252" s="73"/>
    </row>
    <row r="253" spans="2:21" x14ac:dyDescent="0.3">
      <c r="B253" s="73"/>
      <c r="C253" s="74"/>
      <c r="D253" s="73"/>
      <c r="E253" s="73"/>
      <c r="F253" s="73"/>
      <c r="G253" s="73"/>
      <c r="H253" s="73"/>
      <c r="I253" s="73"/>
      <c r="J253" s="73"/>
      <c r="K253" s="73"/>
      <c r="L253" s="73"/>
      <c r="M253" s="73"/>
      <c r="N253" s="73"/>
      <c r="O253" s="73"/>
      <c r="P253" s="73"/>
      <c r="Q253" s="73"/>
      <c r="R253" s="73"/>
      <c r="S253" s="73"/>
      <c r="T253" s="73"/>
      <c r="U253" s="73"/>
    </row>
    <row r="254" spans="2:21" x14ac:dyDescent="0.3">
      <c r="B254" s="73"/>
      <c r="C254" s="74"/>
      <c r="D254" s="73"/>
      <c r="E254" s="73"/>
      <c r="F254" s="73"/>
      <c r="G254" s="73"/>
      <c r="H254" s="73"/>
      <c r="I254" s="73"/>
      <c r="J254" s="73"/>
      <c r="K254" s="73"/>
      <c r="L254" s="73"/>
      <c r="M254" s="73"/>
      <c r="N254" s="73"/>
      <c r="O254" s="73"/>
      <c r="P254" s="73"/>
      <c r="Q254" s="73"/>
      <c r="R254" s="73"/>
      <c r="S254" s="73"/>
      <c r="T254" s="73"/>
      <c r="U254" s="73"/>
    </row>
    <row r="255" spans="2:21" x14ac:dyDescent="0.3">
      <c r="B255" s="73"/>
      <c r="C255" s="74"/>
      <c r="D255" s="73"/>
      <c r="E255" s="73"/>
      <c r="F255" s="73"/>
      <c r="G255" s="73"/>
      <c r="H255" s="73"/>
      <c r="I255" s="73"/>
      <c r="J255" s="73"/>
      <c r="K255" s="73"/>
      <c r="L255" s="73"/>
      <c r="M255" s="73"/>
      <c r="N255" s="73"/>
      <c r="O255" s="73"/>
      <c r="P255" s="73"/>
      <c r="Q255" s="73"/>
      <c r="R255" s="73"/>
      <c r="S255" s="73"/>
      <c r="T255" s="73"/>
      <c r="U255" s="73"/>
    </row>
    <row r="256" spans="2:21" x14ac:dyDescent="0.3">
      <c r="B256" s="73"/>
      <c r="C256" s="74"/>
      <c r="D256" s="73"/>
      <c r="E256" s="73"/>
      <c r="F256" s="73"/>
      <c r="G256" s="73"/>
      <c r="H256" s="73"/>
      <c r="I256" s="73"/>
      <c r="J256" s="73"/>
      <c r="K256" s="73"/>
      <c r="L256" s="73"/>
      <c r="M256" s="73"/>
      <c r="N256" s="73"/>
      <c r="O256" s="73"/>
      <c r="P256" s="73"/>
      <c r="Q256" s="73"/>
      <c r="R256" s="73"/>
      <c r="S256" s="73"/>
      <c r="T256" s="73"/>
      <c r="U256" s="73"/>
    </row>
    <row r="257" spans="2:21" x14ac:dyDescent="0.3">
      <c r="B257" s="73"/>
      <c r="C257" s="74"/>
      <c r="D257" s="73"/>
      <c r="E257" s="73"/>
      <c r="F257" s="73"/>
      <c r="G257" s="73"/>
      <c r="H257" s="73"/>
      <c r="I257" s="73"/>
      <c r="J257" s="73"/>
      <c r="K257" s="73"/>
      <c r="L257" s="73"/>
      <c r="M257" s="73"/>
      <c r="N257" s="73"/>
      <c r="O257" s="73"/>
      <c r="P257" s="73"/>
      <c r="Q257" s="73"/>
      <c r="R257" s="73"/>
      <c r="S257" s="73"/>
      <c r="T257" s="73"/>
      <c r="U257" s="73"/>
    </row>
    <row r="258" spans="2:21" x14ac:dyDescent="0.3">
      <c r="B258" s="73"/>
      <c r="C258" s="74"/>
      <c r="D258" s="73"/>
      <c r="E258" s="73"/>
      <c r="F258" s="73"/>
      <c r="G258" s="73"/>
      <c r="H258" s="73"/>
      <c r="I258" s="73"/>
      <c r="J258" s="73"/>
      <c r="K258" s="73"/>
      <c r="L258" s="73"/>
      <c r="M258" s="73"/>
      <c r="N258" s="73"/>
      <c r="O258" s="73"/>
      <c r="P258" s="73"/>
      <c r="Q258" s="73"/>
      <c r="R258" s="73"/>
      <c r="S258" s="73"/>
      <c r="T258" s="73"/>
      <c r="U258" s="73"/>
    </row>
    <row r="259" spans="2:21" x14ac:dyDescent="0.3">
      <c r="B259" s="73"/>
      <c r="C259" s="74"/>
      <c r="D259" s="73"/>
      <c r="E259" s="73"/>
      <c r="F259" s="73"/>
      <c r="G259" s="73"/>
      <c r="H259" s="73"/>
      <c r="I259" s="73"/>
      <c r="J259" s="73"/>
      <c r="K259" s="73"/>
      <c r="L259" s="73"/>
      <c r="M259" s="73"/>
      <c r="N259" s="73"/>
      <c r="O259" s="73"/>
      <c r="P259" s="73"/>
      <c r="Q259" s="73"/>
      <c r="R259" s="73"/>
      <c r="S259" s="73"/>
      <c r="T259" s="73"/>
      <c r="U259" s="73"/>
    </row>
    <row r="260" spans="2:21" x14ac:dyDescent="0.3">
      <c r="B260" s="73"/>
      <c r="C260" s="74"/>
      <c r="D260" s="73"/>
      <c r="E260" s="73"/>
      <c r="F260" s="73"/>
      <c r="G260" s="73"/>
      <c r="H260" s="73"/>
      <c r="I260" s="73"/>
      <c r="J260" s="73"/>
      <c r="K260" s="73"/>
      <c r="L260" s="73"/>
      <c r="M260" s="73"/>
      <c r="N260" s="73"/>
      <c r="O260" s="73"/>
      <c r="P260" s="73"/>
      <c r="Q260" s="73"/>
      <c r="R260" s="73"/>
      <c r="S260" s="73"/>
      <c r="T260" s="73"/>
      <c r="U260" s="73"/>
    </row>
    <row r="261" spans="2:21" x14ac:dyDescent="0.3">
      <c r="B261" s="73"/>
      <c r="C261" s="74"/>
      <c r="D261" s="73"/>
      <c r="E261" s="73"/>
      <c r="F261" s="73"/>
      <c r="G261" s="73"/>
      <c r="H261" s="73"/>
      <c r="I261" s="73"/>
      <c r="J261" s="73"/>
      <c r="K261" s="73"/>
      <c r="L261" s="73"/>
      <c r="M261" s="73"/>
      <c r="N261" s="73"/>
      <c r="O261" s="73"/>
      <c r="P261" s="73"/>
      <c r="Q261" s="73"/>
      <c r="R261" s="73"/>
      <c r="S261" s="73"/>
      <c r="T261" s="73"/>
      <c r="U261" s="73"/>
    </row>
    <row r="262" spans="2:21" x14ac:dyDescent="0.3">
      <c r="B262" s="73"/>
      <c r="C262" s="74"/>
      <c r="D262" s="73"/>
      <c r="E262" s="73"/>
      <c r="F262" s="73"/>
      <c r="G262" s="73"/>
      <c r="H262" s="73"/>
      <c r="I262" s="73"/>
      <c r="J262" s="73"/>
      <c r="K262" s="73"/>
      <c r="L262" s="73"/>
      <c r="M262" s="73"/>
      <c r="N262" s="73"/>
      <c r="O262" s="73"/>
      <c r="P262" s="73"/>
      <c r="Q262" s="73"/>
      <c r="R262" s="73"/>
      <c r="S262" s="73"/>
      <c r="T262" s="73"/>
      <c r="U262" s="73"/>
    </row>
    <row r="263" spans="2:21" x14ac:dyDescent="0.3">
      <c r="B263" s="73"/>
      <c r="C263" s="74"/>
      <c r="D263" s="73"/>
      <c r="E263" s="73"/>
      <c r="F263" s="73"/>
      <c r="G263" s="73"/>
      <c r="H263" s="73"/>
      <c r="I263" s="73"/>
      <c r="J263" s="73"/>
      <c r="K263" s="73"/>
      <c r="L263" s="73"/>
      <c r="M263" s="73"/>
      <c r="N263" s="73"/>
      <c r="O263" s="73"/>
      <c r="P263" s="73"/>
      <c r="Q263" s="73"/>
      <c r="R263" s="73"/>
      <c r="S263" s="73"/>
      <c r="T263" s="73"/>
      <c r="U263" s="73"/>
    </row>
    <row r="264" spans="2:21" x14ac:dyDescent="0.3">
      <c r="B264" s="73"/>
      <c r="C264" s="74"/>
      <c r="D264" s="73"/>
      <c r="E264" s="73"/>
      <c r="F264" s="73"/>
      <c r="G264" s="73"/>
      <c r="H264" s="73"/>
      <c r="I264" s="73"/>
      <c r="J264" s="73"/>
      <c r="K264" s="73"/>
      <c r="L264" s="73"/>
      <c r="M264" s="73"/>
      <c r="N264" s="73"/>
      <c r="O264" s="73"/>
      <c r="P264" s="73"/>
      <c r="Q264" s="73"/>
      <c r="R264" s="73"/>
      <c r="S264" s="73"/>
      <c r="T264" s="73"/>
      <c r="U264" s="73"/>
    </row>
    <row r="265" spans="2:21" x14ac:dyDescent="0.3">
      <c r="B265" s="73"/>
      <c r="C265" s="74"/>
      <c r="D265" s="73"/>
      <c r="E265" s="73"/>
      <c r="F265" s="73"/>
      <c r="G265" s="73"/>
      <c r="H265" s="73"/>
      <c r="I265" s="73"/>
      <c r="J265" s="73"/>
      <c r="K265" s="73"/>
      <c r="L265" s="73"/>
      <c r="M265" s="73"/>
      <c r="N265" s="73"/>
      <c r="O265" s="73"/>
      <c r="P265" s="73"/>
      <c r="Q265" s="73"/>
      <c r="R265" s="73"/>
      <c r="S265" s="73"/>
      <c r="T265" s="73"/>
      <c r="U265" s="73"/>
    </row>
    <row r="266" spans="2:21" x14ac:dyDescent="0.3">
      <c r="B266" s="73"/>
      <c r="C266" s="74"/>
      <c r="D266" s="73"/>
      <c r="E266" s="73"/>
      <c r="F266" s="73"/>
      <c r="G266" s="73"/>
      <c r="H266" s="73"/>
      <c r="I266" s="73"/>
      <c r="J266" s="73"/>
      <c r="K266" s="73"/>
      <c r="L266" s="73"/>
      <c r="M266" s="73"/>
      <c r="N266" s="73"/>
      <c r="O266" s="73"/>
      <c r="P266" s="73"/>
      <c r="Q266" s="73"/>
      <c r="R266" s="73"/>
      <c r="S266" s="73"/>
      <c r="T266" s="73"/>
      <c r="U266" s="73"/>
    </row>
    <row r="267" spans="2:21" x14ac:dyDescent="0.3">
      <c r="B267" s="73"/>
      <c r="C267" s="74"/>
      <c r="D267" s="73"/>
      <c r="E267" s="73"/>
      <c r="F267" s="73"/>
      <c r="G267" s="73"/>
      <c r="H267" s="73"/>
      <c r="I267" s="73"/>
      <c r="J267" s="73"/>
      <c r="K267" s="73"/>
      <c r="L267" s="73"/>
      <c r="M267" s="73"/>
      <c r="N267" s="73"/>
      <c r="O267" s="73"/>
      <c r="P267" s="73"/>
      <c r="Q267" s="73"/>
      <c r="R267" s="73"/>
      <c r="S267" s="73"/>
      <c r="T267" s="73"/>
      <c r="U267" s="73"/>
    </row>
    <row r="268" spans="2:21" x14ac:dyDescent="0.3">
      <c r="B268" s="73"/>
      <c r="C268" s="74"/>
      <c r="D268" s="73"/>
      <c r="E268" s="73"/>
      <c r="F268" s="73"/>
      <c r="G268" s="73"/>
      <c r="H268" s="73"/>
      <c r="I268" s="73"/>
      <c r="J268" s="73"/>
      <c r="K268" s="73"/>
      <c r="L268" s="73"/>
      <c r="M268" s="73"/>
      <c r="N268" s="73"/>
      <c r="O268" s="73"/>
      <c r="P268" s="73"/>
      <c r="Q268" s="73"/>
      <c r="R268" s="73"/>
      <c r="S268" s="73"/>
      <c r="T268" s="73"/>
      <c r="U268" s="73"/>
    </row>
    <row r="269" spans="2:21" x14ac:dyDescent="0.3">
      <c r="B269" s="73"/>
      <c r="C269" s="74"/>
      <c r="D269" s="73"/>
      <c r="E269" s="73"/>
      <c r="F269" s="73"/>
      <c r="G269" s="73"/>
      <c r="H269" s="73"/>
      <c r="I269" s="73"/>
      <c r="J269" s="73"/>
      <c r="K269" s="73"/>
      <c r="L269" s="73"/>
      <c r="M269" s="73"/>
      <c r="N269" s="73"/>
      <c r="O269" s="73"/>
      <c r="P269" s="73"/>
      <c r="Q269" s="73"/>
      <c r="R269" s="73"/>
      <c r="S269" s="73"/>
      <c r="T269" s="73"/>
      <c r="U269" s="73"/>
    </row>
    <row r="270" spans="2:21" x14ac:dyDescent="0.3">
      <c r="B270" s="73"/>
      <c r="C270" s="74"/>
      <c r="D270" s="73"/>
      <c r="E270" s="73"/>
      <c r="F270" s="73"/>
      <c r="G270" s="73"/>
      <c r="H270" s="73"/>
      <c r="I270" s="73"/>
      <c r="J270" s="73"/>
      <c r="K270" s="73"/>
      <c r="L270" s="73"/>
      <c r="M270" s="73"/>
      <c r="N270" s="73"/>
      <c r="O270" s="73"/>
      <c r="P270" s="73"/>
      <c r="Q270" s="73"/>
      <c r="R270" s="73"/>
      <c r="S270" s="73"/>
      <c r="T270" s="73"/>
      <c r="U270" s="73"/>
    </row>
    <row r="271" spans="2:21" x14ac:dyDescent="0.3">
      <c r="B271" s="73"/>
      <c r="C271" s="74"/>
      <c r="D271" s="73"/>
      <c r="E271" s="73"/>
      <c r="F271" s="73"/>
      <c r="G271" s="73"/>
      <c r="H271" s="73"/>
      <c r="I271" s="73"/>
      <c r="J271" s="73"/>
      <c r="K271" s="73"/>
      <c r="L271" s="73"/>
      <c r="M271" s="73"/>
      <c r="N271" s="73"/>
      <c r="O271" s="73"/>
      <c r="P271" s="73"/>
      <c r="Q271" s="73"/>
      <c r="R271" s="73"/>
      <c r="S271" s="73"/>
      <c r="T271" s="73"/>
      <c r="U271" s="73"/>
    </row>
    <row r="272" spans="2:21" x14ac:dyDescent="0.3">
      <c r="B272" s="73"/>
      <c r="C272" s="74"/>
      <c r="D272" s="73"/>
      <c r="E272" s="73"/>
      <c r="F272" s="73"/>
      <c r="G272" s="73"/>
      <c r="H272" s="73"/>
      <c r="I272" s="73"/>
      <c r="J272" s="73"/>
      <c r="K272" s="73"/>
      <c r="L272" s="73"/>
      <c r="M272" s="73"/>
      <c r="N272" s="73"/>
      <c r="O272" s="73"/>
      <c r="P272" s="73"/>
      <c r="Q272" s="73"/>
      <c r="R272" s="73"/>
      <c r="S272" s="73"/>
      <c r="T272" s="73"/>
      <c r="U272" s="73"/>
    </row>
    <row r="273" spans="2:21" x14ac:dyDescent="0.3">
      <c r="B273" s="73"/>
      <c r="C273" s="74"/>
      <c r="D273" s="73"/>
      <c r="E273" s="73"/>
      <c r="F273" s="73"/>
      <c r="G273" s="73"/>
      <c r="H273" s="73"/>
      <c r="I273" s="73"/>
      <c r="J273" s="73"/>
      <c r="K273" s="73"/>
      <c r="L273" s="73"/>
      <c r="M273" s="73"/>
      <c r="N273" s="73"/>
      <c r="O273" s="73"/>
      <c r="P273" s="73"/>
      <c r="Q273" s="73"/>
      <c r="R273" s="73"/>
      <c r="S273" s="73"/>
      <c r="T273" s="73"/>
      <c r="U273" s="73"/>
    </row>
    <row r="274" spans="2:21" x14ac:dyDescent="0.3">
      <c r="B274" s="73"/>
      <c r="C274" s="74"/>
      <c r="D274" s="73"/>
      <c r="E274" s="73"/>
      <c r="F274" s="73"/>
      <c r="G274" s="73"/>
      <c r="H274" s="73"/>
      <c r="I274" s="73"/>
      <c r="J274" s="73"/>
      <c r="K274" s="73"/>
      <c r="L274" s="73"/>
      <c r="M274" s="73"/>
      <c r="N274" s="73"/>
      <c r="O274" s="73"/>
      <c r="P274" s="73"/>
      <c r="Q274" s="73"/>
      <c r="R274" s="73"/>
      <c r="S274" s="73"/>
      <c r="T274" s="73"/>
      <c r="U274" s="73"/>
    </row>
    <row r="275" spans="2:21" x14ac:dyDescent="0.3">
      <c r="B275" s="73"/>
      <c r="C275" s="74"/>
      <c r="D275" s="73"/>
      <c r="E275" s="73"/>
      <c r="F275" s="73"/>
      <c r="G275" s="73"/>
      <c r="H275" s="73"/>
      <c r="I275" s="73"/>
      <c r="J275" s="73"/>
      <c r="K275" s="73"/>
      <c r="L275" s="73"/>
      <c r="M275" s="73"/>
      <c r="N275" s="73"/>
      <c r="O275" s="73"/>
      <c r="P275" s="73"/>
      <c r="Q275" s="73"/>
      <c r="R275" s="73"/>
      <c r="S275" s="73"/>
      <c r="T275" s="73"/>
      <c r="U275" s="73"/>
    </row>
    <row r="276" spans="2:21" x14ac:dyDescent="0.3">
      <c r="B276" s="73"/>
      <c r="C276" s="74"/>
      <c r="D276" s="73"/>
      <c r="E276" s="73"/>
      <c r="F276" s="73"/>
      <c r="G276" s="73"/>
      <c r="H276" s="73"/>
      <c r="I276" s="73"/>
      <c r="J276" s="73"/>
      <c r="K276" s="73"/>
      <c r="L276" s="73"/>
      <c r="M276" s="73"/>
      <c r="N276" s="73"/>
      <c r="O276" s="73"/>
      <c r="P276" s="73"/>
      <c r="Q276" s="73"/>
      <c r="R276" s="73"/>
      <c r="S276" s="73"/>
      <c r="T276" s="73"/>
      <c r="U276" s="73"/>
    </row>
    <row r="277" spans="2:21" x14ac:dyDescent="0.3">
      <c r="B277" s="73"/>
      <c r="C277" s="74"/>
      <c r="D277" s="73"/>
      <c r="E277" s="73"/>
      <c r="F277" s="73"/>
      <c r="G277" s="73"/>
      <c r="H277" s="73"/>
      <c r="I277" s="73"/>
      <c r="J277" s="73"/>
      <c r="K277" s="73"/>
      <c r="L277" s="73"/>
      <c r="M277" s="73"/>
      <c r="N277" s="73"/>
      <c r="O277" s="73"/>
      <c r="P277" s="73"/>
      <c r="Q277" s="73"/>
      <c r="R277" s="73"/>
      <c r="S277" s="73"/>
      <c r="T277" s="73"/>
      <c r="U277" s="73"/>
    </row>
    <row r="278" spans="2:21" x14ac:dyDescent="0.3">
      <c r="B278" s="73"/>
      <c r="C278" s="74"/>
      <c r="D278" s="73"/>
      <c r="E278" s="73"/>
      <c r="F278" s="73"/>
      <c r="G278" s="73"/>
      <c r="H278" s="73"/>
      <c r="I278" s="73"/>
      <c r="J278" s="73"/>
      <c r="K278" s="73"/>
      <c r="L278" s="73"/>
      <c r="M278" s="73"/>
      <c r="N278" s="73"/>
      <c r="O278" s="73"/>
      <c r="P278" s="73"/>
      <c r="Q278" s="73"/>
      <c r="R278" s="73"/>
      <c r="S278" s="73"/>
      <c r="T278" s="73"/>
      <c r="U278" s="73"/>
    </row>
    <row r="279" spans="2:21" x14ac:dyDescent="0.3">
      <c r="B279" s="73"/>
      <c r="C279" s="74"/>
      <c r="D279" s="73"/>
      <c r="E279" s="73"/>
      <c r="F279" s="73"/>
      <c r="G279" s="73"/>
      <c r="H279" s="73"/>
      <c r="I279" s="73"/>
      <c r="J279" s="73"/>
      <c r="K279" s="73"/>
      <c r="L279" s="73"/>
      <c r="M279" s="73"/>
      <c r="N279" s="73"/>
      <c r="O279" s="73"/>
      <c r="P279" s="73"/>
      <c r="Q279" s="73"/>
      <c r="R279" s="73"/>
      <c r="S279" s="73"/>
      <c r="T279" s="73"/>
      <c r="U279" s="73"/>
    </row>
    <row r="280" spans="2:21" x14ac:dyDescent="0.3">
      <c r="B280" s="73"/>
      <c r="C280" s="74"/>
      <c r="D280" s="73"/>
      <c r="E280" s="73"/>
      <c r="F280" s="73"/>
      <c r="G280" s="73"/>
      <c r="H280" s="73"/>
      <c r="I280" s="73"/>
      <c r="J280" s="73"/>
      <c r="K280" s="73"/>
      <c r="L280" s="73"/>
      <c r="M280" s="73"/>
      <c r="N280" s="73"/>
      <c r="O280" s="73"/>
      <c r="P280" s="73"/>
      <c r="Q280" s="73"/>
      <c r="R280" s="73"/>
      <c r="S280" s="73"/>
      <c r="T280" s="73"/>
      <c r="U280" s="73"/>
    </row>
    <row r="281" spans="2:21" x14ac:dyDescent="0.3">
      <c r="B281" s="73"/>
      <c r="C281" s="74"/>
      <c r="D281" s="73"/>
      <c r="E281" s="73"/>
      <c r="F281" s="73"/>
      <c r="G281" s="73"/>
      <c r="H281" s="73"/>
      <c r="I281" s="73"/>
      <c r="J281" s="73"/>
      <c r="K281" s="73"/>
      <c r="L281" s="73"/>
      <c r="M281" s="73"/>
      <c r="N281" s="73"/>
      <c r="O281" s="73"/>
      <c r="P281" s="73"/>
      <c r="Q281" s="73"/>
      <c r="R281" s="73"/>
      <c r="S281" s="73"/>
      <c r="T281" s="73"/>
      <c r="U281" s="73"/>
    </row>
    <row r="282" spans="2:21" x14ac:dyDescent="0.3">
      <c r="B282" s="73"/>
      <c r="C282" s="74"/>
      <c r="D282" s="73"/>
      <c r="E282" s="73"/>
      <c r="F282" s="73"/>
      <c r="G282" s="73"/>
      <c r="H282" s="73"/>
      <c r="I282" s="73"/>
      <c r="J282" s="73"/>
      <c r="K282" s="73"/>
      <c r="L282" s="73"/>
      <c r="M282" s="73"/>
      <c r="N282" s="73"/>
      <c r="O282" s="73"/>
      <c r="P282" s="73"/>
      <c r="Q282" s="73"/>
      <c r="R282" s="73"/>
      <c r="S282" s="73"/>
      <c r="T282" s="73"/>
      <c r="U282" s="73"/>
    </row>
    <row r="283" spans="2:21" x14ac:dyDescent="0.3">
      <c r="B283" s="73"/>
      <c r="C283" s="74"/>
      <c r="D283" s="73"/>
      <c r="E283" s="73"/>
      <c r="F283" s="73"/>
      <c r="G283" s="73"/>
      <c r="H283" s="73"/>
      <c r="I283" s="73"/>
      <c r="J283" s="73"/>
      <c r="K283" s="73"/>
      <c r="L283" s="73"/>
      <c r="M283" s="73"/>
      <c r="N283" s="73"/>
      <c r="O283" s="73"/>
      <c r="P283" s="73"/>
      <c r="Q283" s="73"/>
      <c r="R283" s="73"/>
      <c r="S283" s="73"/>
      <c r="T283" s="73"/>
      <c r="U283" s="73"/>
    </row>
    <row r="284" spans="2:21" x14ac:dyDescent="0.3">
      <c r="B284" s="73"/>
      <c r="C284" s="74"/>
      <c r="D284" s="73"/>
      <c r="E284" s="73"/>
      <c r="F284" s="73"/>
      <c r="G284" s="73"/>
      <c r="H284" s="73"/>
      <c r="I284" s="73"/>
      <c r="J284" s="73"/>
      <c r="K284" s="73"/>
      <c r="L284" s="73"/>
      <c r="M284" s="73"/>
      <c r="N284" s="73"/>
      <c r="O284" s="73"/>
      <c r="P284" s="73"/>
      <c r="Q284" s="73"/>
      <c r="R284" s="73"/>
      <c r="S284" s="73"/>
      <c r="T284" s="73"/>
      <c r="U284" s="73"/>
    </row>
    <row r="285" spans="2:21" x14ac:dyDescent="0.3">
      <c r="B285" s="73"/>
      <c r="C285" s="74"/>
      <c r="D285" s="73"/>
      <c r="E285" s="73"/>
      <c r="F285" s="73"/>
      <c r="G285" s="73"/>
      <c r="H285" s="73"/>
      <c r="I285" s="73"/>
      <c r="J285" s="73"/>
      <c r="K285" s="73"/>
      <c r="L285" s="73"/>
      <c r="M285" s="73"/>
      <c r="N285" s="73"/>
      <c r="O285" s="73"/>
      <c r="P285" s="73"/>
      <c r="Q285" s="73"/>
      <c r="R285" s="73"/>
      <c r="S285" s="73"/>
      <c r="T285" s="73"/>
      <c r="U285" s="73"/>
    </row>
    <row r="286" spans="2:21" x14ac:dyDescent="0.3">
      <c r="B286" s="73"/>
      <c r="C286" s="74"/>
      <c r="D286" s="73"/>
      <c r="E286" s="73"/>
      <c r="F286" s="73"/>
      <c r="G286" s="73"/>
      <c r="H286" s="73"/>
      <c r="I286" s="73"/>
      <c r="J286" s="73"/>
      <c r="K286" s="73"/>
      <c r="L286" s="73"/>
      <c r="M286" s="73"/>
      <c r="N286" s="73"/>
      <c r="O286" s="73"/>
      <c r="P286" s="73"/>
      <c r="Q286" s="73"/>
      <c r="R286" s="73"/>
      <c r="S286" s="73"/>
      <c r="T286" s="73"/>
      <c r="U286" s="73"/>
    </row>
    <row r="287" spans="2:21" x14ac:dyDescent="0.3">
      <c r="B287" s="73"/>
      <c r="C287" s="74"/>
      <c r="D287" s="73"/>
      <c r="E287" s="73"/>
      <c r="F287" s="73"/>
      <c r="G287" s="73"/>
      <c r="H287" s="73"/>
      <c r="I287" s="73"/>
      <c r="J287" s="73"/>
      <c r="K287" s="73"/>
      <c r="L287" s="73"/>
      <c r="M287" s="73"/>
      <c r="N287" s="73"/>
      <c r="O287" s="73"/>
      <c r="P287" s="73"/>
      <c r="Q287" s="73"/>
      <c r="R287" s="73"/>
      <c r="S287" s="73"/>
      <c r="T287" s="73"/>
      <c r="U287" s="73"/>
    </row>
    <row r="288" spans="2:21" x14ac:dyDescent="0.3">
      <c r="B288" s="73"/>
      <c r="C288" s="74"/>
      <c r="D288" s="73"/>
      <c r="E288" s="73"/>
      <c r="F288" s="73"/>
      <c r="G288" s="73"/>
      <c r="H288" s="73"/>
      <c r="I288" s="73"/>
      <c r="J288" s="73"/>
      <c r="K288" s="73"/>
      <c r="L288" s="73"/>
      <c r="M288" s="73"/>
      <c r="N288" s="73"/>
      <c r="O288" s="73"/>
      <c r="P288" s="73"/>
      <c r="Q288" s="73"/>
      <c r="R288" s="73"/>
      <c r="S288" s="73"/>
      <c r="T288" s="73"/>
      <c r="U288" s="73"/>
    </row>
    <row r="289" spans="2:21" x14ac:dyDescent="0.3">
      <c r="B289" s="73"/>
      <c r="C289" s="74"/>
      <c r="D289" s="73"/>
      <c r="E289" s="73"/>
      <c r="F289" s="73"/>
      <c r="G289" s="73"/>
      <c r="H289" s="73"/>
      <c r="I289" s="73"/>
      <c r="J289" s="73"/>
      <c r="K289" s="73"/>
      <c r="L289" s="73"/>
      <c r="M289" s="73"/>
      <c r="N289" s="73"/>
      <c r="O289" s="73"/>
      <c r="P289" s="73"/>
      <c r="Q289" s="73"/>
      <c r="R289" s="73"/>
      <c r="S289" s="73"/>
      <c r="T289" s="73"/>
      <c r="U289" s="73"/>
    </row>
    <row r="290" spans="2:21" x14ac:dyDescent="0.3">
      <c r="B290" s="73"/>
      <c r="C290" s="74"/>
      <c r="D290" s="73"/>
      <c r="E290" s="73"/>
      <c r="F290" s="73"/>
      <c r="G290" s="73"/>
      <c r="H290" s="73"/>
      <c r="I290" s="73"/>
      <c r="J290" s="73"/>
      <c r="K290" s="73"/>
      <c r="L290" s="73"/>
      <c r="M290" s="73"/>
      <c r="N290" s="73"/>
      <c r="O290" s="73"/>
      <c r="P290" s="73"/>
      <c r="Q290" s="73"/>
      <c r="R290" s="73"/>
      <c r="S290" s="73"/>
      <c r="T290" s="73"/>
      <c r="U290" s="73"/>
    </row>
    <row r="291" spans="2:21" x14ac:dyDescent="0.3">
      <c r="B291" s="73"/>
      <c r="C291" s="74"/>
      <c r="D291" s="73"/>
      <c r="E291" s="73"/>
      <c r="F291" s="73"/>
      <c r="G291" s="73"/>
      <c r="H291" s="73"/>
      <c r="I291" s="73"/>
      <c r="J291" s="73"/>
      <c r="K291" s="73"/>
      <c r="L291" s="73"/>
      <c r="M291" s="73"/>
      <c r="N291" s="73"/>
      <c r="O291" s="73"/>
      <c r="P291" s="73"/>
      <c r="Q291" s="73"/>
      <c r="R291" s="73"/>
      <c r="S291" s="73"/>
      <c r="T291" s="73"/>
      <c r="U291" s="73"/>
    </row>
    <row r="292" spans="2:21" x14ac:dyDescent="0.3">
      <c r="B292" s="73"/>
      <c r="C292" s="74"/>
      <c r="D292" s="73"/>
      <c r="E292" s="73"/>
      <c r="F292" s="73"/>
      <c r="G292" s="73"/>
      <c r="H292" s="73"/>
      <c r="I292" s="73"/>
      <c r="J292" s="73"/>
      <c r="K292" s="73"/>
      <c r="L292" s="73"/>
      <c r="M292" s="73"/>
      <c r="N292" s="73"/>
      <c r="O292" s="73"/>
      <c r="P292" s="73"/>
      <c r="Q292" s="73"/>
      <c r="R292" s="73"/>
      <c r="S292" s="73"/>
      <c r="T292" s="73"/>
      <c r="U292" s="73"/>
    </row>
    <row r="293" spans="2:21" x14ac:dyDescent="0.3">
      <c r="B293" s="73"/>
      <c r="C293" s="74"/>
      <c r="D293" s="73"/>
      <c r="E293" s="73"/>
      <c r="F293" s="73"/>
      <c r="G293" s="73"/>
      <c r="H293" s="73"/>
      <c r="I293" s="73"/>
      <c r="J293" s="73"/>
      <c r="K293" s="73"/>
      <c r="L293" s="73"/>
      <c r="M293" s="73"/>
      <c r="N293" s="73"/>
      <c r="O293" s="73"/>
      <c r="P293" s="73"/>
      <c r="Q293" s="73"/>
      <c r="R293" s="73"/>
      <c r="S293" s="73"/>
      <c r="T293" s="73"/>
      <c r="U293" s="73"/>
    </row>
    <row r="294" spans="2:21" x14ac:dyDescent="0.3">
      <c r="B294" s="73"/>
      <c r="C294" s="74"/>
      <c r="D294" s="73"/>
      <c r="E294" s="73"/>
      <c r="F294" s="73"/>
      <c r="G294" s="73"/>
      <c r="H294" s="73"/>
      <c r="I294" s="73"/>
      <c r="J294" s="73"/>
      <c r="K294" s="73"/>
      <c r="L294" s="73"/>
      <c r="M294" s="73"/>
      <c r="N294" s="73"/>
      <c r="O294" s="73"/>
      <c r="P294" s="73"/>
      <c r="Q294" s="73"/>
      <c r="R294" s="73"/>
      <c r="S294" s="73"/>
      <c r="T294" s="73"/>
      <c r="U294" s="73"/>
    </row>
    <row r="295" spans="2:21" x14ac:dyDescent="0.3">
      <c r="B295" s="73"/>
      <c r="C295" s="74"/>
      <c r="D295" s="73"/>
      <c r="E295" s="73"/>
      <c r="F295" s="73"/>
      <c r="G295" s="73"/>
      <c r="H295" s="73"/>
      <c r="I295" s="73"/>
      <c r="J295" s="73"/>
      <c r="K295" s="73"/>
      <c r="L295" s="73"/>
      <c r="M295" s="73"/>
      <c r="N295" s="73"/>
      <c r="O295" s="73"/>
      <c r="P295" s="73"/>
      <c r="Q295" s="73"/>
      <c r="R295" s="73"/>
      <c r="S295" s="73"/>
      <c r="T295" s="73"/>
      <c r="U295" s="73"/>
    </row>
    <row r="296" spans="2:21" x14ac:dyDescent="0.3">
      <c r="B296" s="73"/>
      <c r="C296" s="74"/>
      <c r="D296" s="73"/>
      <c r="E296" s="73"/>
      <c r="F296" s="73"/>
      <c r="G296" s="73"/>
      <c r="H296" s="73"/>
      <c r="I296" s="73"/>
      <c r="J296" s="73"/>
      <c r="K296" s="73"/>
      <c r="L296" s="73"/>
      <c r="M296" s="73"/>
      <c r="N296" s="73"/>
      <c r="O296" s="73"/>
      <c r="P296" s="73"/>
      <c r="Q296" s="73"/>
      <c r="R296" s="73"/>
      <c r="S296" s="73"/>
      <c r="T296" s="73"/>
      <c r="U296" s="73"/>
    </row>
    <row r="297" spans="2:21" x14ac:dyDescent="0.3">
      <c r="B297" s="73"/>
      <c r="C297" s="74"/>
      <c r="D297" s="73"/>
      <c r="E297" s="73"/>
      <c r="F297" s="73"/>
      <c r="G297" s="73"/>
      <c r="H297" s="73"/>
      <c r="I297" s="73"/>
      <c r="J297" s="73"/>
      <c r="K297" s="73"/>
      <c r="L297" s="73"/>
      <c r="M297" s="73"/>
      <c r="N297" s="73"/>
      <c r="O297" s="73"/>
      <c r="P297" s="73"/>
      <c r="Q297" s="73"/>
      <c r="R297" s="73"/>
      <c r="S297" s="73"/>
      <c r="T297" s="73"/>
      <c r="U297" s="73"/>
    </row>
    <row r="298" spans="2:21" x14ac:dyDescent="0.3">
      <c r="B298" s="73"/>
      <c r="C298" s="74"/>
      <c r="D298" s="73"/>
      <c r="E298" s="73"/>
      <c r="F298" s="73"/>
      <c r="G298" s="73"/>
      <c r="H298" s="73"/>
      <c r="I298" s="73"/>
      <c r="J298" s="73"/>
      <c r="K298" s="73"/>
      <c r="L298" s="73"/>
      <c r="M298" s="73"/>
      <c r="N298" s="73"/>
      <c r="O298" s="73"/>
      <c r="P298" s="73"/>
      <c r="Q298" s="73"/>
      <c r="R298" s="73"/>
      <c r="S298" s="73"/>
      <c r="T298" s="73"/>
      <c r="U298" s="73"/>
    </row>
    <row r="299" spans="2:21" x14ac:dyDescent="0.3">
      <c r="B299" s="73"/>
      <c r="C299" s="74"/>
      <c r="D299" s="73"/>
      <c r="E299" s="73"/>
      <c r="F299" s="73"/>
      <c r="G299" s="73"/>
      <c r="H299" s="73"/>
      <c r="I299" s="73"/>
      <c r="J299" s="73"/>
      <c r="K299" s="73"/>
      <c r="L299" s="73"/>
      <c r="M299" s="73"/>
      <c r="N299" s="73"/>
      <c r="O299" s="73"/>
      <c r="P299" s="73"/>
      <c r="Q299" s="73"/>
      <c r="R299" s="73"/>
      <c r="S299" s="73"/>
      <c r="T299" s="73"/>
      <c r="U299" s="73"/>
    </row>
    <row r="300" spans="2:21" x14ac:dyDescent="0.3">
      <c r="B300" s="73"/>
      <c r="C300" s="74"/>
      <c r="D300" s="73"/>
      <c r="E300" s="73"/>
      <c r="F300" s="73"/>
      <c r="G300" s="73"/>
      <c r="H300" s="73"/>
      <c r="I300" s="73"/>
      <c r="J300" s="73"/>
      <c r="K300" s="73"/>
      <c r="L300" s="73"/>
      <c r="M300" s="73"/>
      <c r="N300" s="73"/>
      <c r="O300" s="73"/>
      <c r="P300" s="73"/>
      <c r="Q300" s="73"/>
      <c r="R300" s="73"/>
      <c r="S300" s="73"/>
      <c r="T300" s="73"/>
      <c r="U300" s="73"/>
    </row>
    <row r="301" spans="2:21" x14ac:dyDescent="0.3">
      <c r="B301" s="73"/>
      <c r="C301" s="74"/>
      <c r="D301" s="73"/>
      <c r="E301" s="73"/>
      <c r="F301" s="73"/>
      <c r="G301" s="73"/>
      <c r="H301" s="73"/>
      <c r="I301" s="73"/>
      <c r="J301" s="73"/>
      <c r="K301" s="73"/>
      <c r="L301" s="73"/>
      <c r="M301" s="73"/>
      <c r="N301" s="73"/>
      <c r="O301" s="73"/>
      <c r="P301" s="73"/>
      <c r="Q301" s="73"/>
      <c r="R301" s="73"/>
      <c r="S301" s="73"/>
      <c r="T301" s="73"/>
      <c r="U301" s="73"/>
    </row>
    <row r="302" spans="2:21" x14ac:dyDescent="0.3">
      <c r="B302" s="73"/>
      <c r="C302" s="74"/>
      <c r="D302" s="73"/>
      <c r="E302" s="73"/>
      <c r="F302" s="73"/>
      <c r="G302" s="73"/>
      <c r="H302" s="73"/>
      <c r="I302" s="73"/>
      <c r="J302" s="73"/>
      <c r="K302" s="73"/>
      <c r="L302" s="73"/>
      <c r="M302" s="73"/>
      <c r="N302" s="73"/>
      <c r="O302" s="73"/>
      <c r="P302" s="73"/>
      <c r="Q302" s="73"/>
      <c r="R302" s="73"/>
      <c r="S302" s="73"/>
      <c r="T302" s="73"/>
      <c r="U302" s="73"/>
    </row>
    <row r="303" spans="2:21" x14ac:dyDescent="0.3">
      <c r="B303" s="73"/>
      <c r="C303" s="74"/>
      <c r="D303" s="73"/>
      <c r="E303" s="73"/>
      <c r="F303" s="73"/>
      <c r="G303" s="73"/>
      <c r="H303" s="73"/>
      <c r="I303" s="73"/>
      <c r="J303" s="73"/>
      <c r="K303" s="73"/>
      <c r="L303" s="73"/>
      <c r="M303" s="73"/>
      <c r="N303" s="73"/>
      <c r="O303" s="73"/>
      <c r="P303" s="73"/>
      <c r="Q303" s="73"/>
      <c r="R303" s="73"/>
      <c r="S303" s="73"/>
      <c r="T303" s="73"/>
      <c r="U303" s="73"/>
    </row>
    <row r="304" spans="2:21" x14ac:dyDescent="0.3">
      <c r="B304" s="73"/>
      <c r="C304" s="74"/>
      <c r="D304" s="73"/>
      <c r="E304" s="73"/>
      <c r="F304" s="73"/>
      <c r="G304" s="73"/>
      <c r="H304" s="73"/>
      <c r="I304" s="73"/>
      <c r="J304" s="73"/>
      <c r="K304" s="73"/>
      <c r="L304" s="73"/>
      <c r="M304" s="73"/>
      <c r="N304" s="73"/>
      <c r="O304" s="73"/>
      <c r="P304" s="73"/>
      <c r="Q304" s="73"/>
      <c r="R304" s="73"/>
      <c r="S304" s="73"/>
      <c r="T304" s="73"/>
      <c r="U304" s="73"/>
    </row>
    <row r="305" spans="2:21" x14ac:dyDescent="0.3">
      <c r="B305" s="73"/>
      <c r="C305" s="74"/>
      <c r="D305" s="73"/>
      <c r="E305" s="73"/>
      <c r="F305" s="73"/>
      <c r="G305" s="73"/>
      <c r="H305" s="73"/>
      <c r="I305" s="73"/>
      <c r="J305" s="73"/>
      <c r="K305" s="73"/>
      <c r="L305" s="73"/>
      <c r="M305" s="73"/>
      <c r="N305" s="73"/>
      <c r="O305" s="73"/>
      <c r="P305" s="73"/>
      <c r="Q305" s="73"/>
      <c r="R305" s="73"/>
      <c r="S305" s="73"/>
      <c r="T305" s="73"/>
      <c r="U305" s="73"/>
    </row>
    <row r="306" spans="2:21" x14ac:dyDescent="0.3">
      <c r="B306" s="73"/>
      <c r="C306" s="74"/>
      <c r="D306" s="73"/>
      <c r="E306" s="73"/>
      <c r="F306" s="73"/>
      <c r="G306" s="73"/>
      <c r="H306" s="73"/>
      <c r="I306" s="73"/>
      <c r="J306" s="73"/>
      <c r="K306" s="73"/>
      <c r="L306" s="73"/>
      <c r="M306" s="73"/>
      <c r="N306" s="73"/>
      <c r="O306" s="73"/>
      <c r="P306" s="73"/>
      <c r="Q306" s="73"/>
      <c r="R306" s="73"/>
      <c r="S306" s="73"/>
      <c r="T306" s="73"/>
      <c r="U306" s="73"/>
    </row>
    <row r="307" spans="2:21" x14ac:dyDescent="0.3">
      <c r="B307" s="73"/>
      <c r="C307" s="74"/>
      <c r="D307" s="73"/>
      <c r="E307" s="73"/>
      <c r="F307" s="73"/>
      <c r="G307" s="73"/>
      <c r="H307" s="73"/>
      <c r="I307" s="73"/>
      <c r="J307" s="73"/>
      <c r="K307" s="73"/>
      <c r="L307" s="73"/>
      <c r="M307" s="73"/>
      <c r="N307" s="73"/>
      <c r="O307" s="73"/>
      <c r="P307" s="73"/>
      <c r="Q307" s="73"/>
      <c r="R307" s="73"/>
      <c r="S307" s="73"/>
      <c r="T307" s="73"/>
      <c r="U307" s="73"/>
    </row>
    <row r="308" spans="2:21" x14ac:dyDescent="0.3">
      <c r="B308" s="73"/>
      <c r="C308" s="74"/>
      <c r="D308" s="73"/>
      <c r="E308" s="73"/>
      <c r="F308" s="73"/>
      <c r="G308" s="73"/>
      <c r="H308" s="73"/>
      <c r="I308" s="73"/>
      <c r="J308" s="73"/>
      <c r="K308" s="73"/>
      <c r="L308" s="73"/>
      <c r="M308" s="73"/>
      <c r="N308" s="73"/>
      <c r="O308" s="73"/>
      <c r="P308" s="73"/>
      <c r="Q308" s="73"/>
      <c r="R308" s="73"/>
      <c r="S308" s="73"/>
      <c r="T308" s="73"/>
      <c r="U308" s="73"/>
    </row>
    <row r="309" spans="2:21" x14ac:dyDescent="0.3">
      <c r="B309" s="73"/>
      <c r="C309" s="74"/>
      <c r="D309" s="73"/>
      <c r="E309" s="73"/>
      <c r="F309" s="73"/>
      <c r="G309" s="73"/>
      <c r="H309" s="73"/>
      <c r="I309" s="73"/>
      <c r="J309" s="73"/>
      <c r="K309" s="73"/>
      <c r="L309" s="73"/>
      <c r="M309" s="73"/>
      <c r="N309" s="73"/>
      <c r="O309" s="73"/>
      <c r="P309" s="73"/>
      <c r="Q309" s="73"/>
      <c r="R309" s="73"/>
      <c r="S309" s="73"/>
      <c r="T309" s="73"/>
      <c r="U309" s="73"/>
    </row>
    <row r="310" spans="2:21" x14ac:dyDescent="0.3">
      <c r="B310" s="73"/>
      <c r="C310" s="74"/>
      <c r="D310" s="73"/>
      <c r="E310" s="73"/>
      <c r="F310" s="73"/>
      <c r="G310" s="73"/>
      <c r="H310" s="73"/>
      <c r="I310" s="73"/>
      <c r="J310" s="73"/>
      <c r="K310" s="73"/>
      <c r="L310" s="73"/>
      <c r="M310" s="73"/>
      <c r="N310" s="73"/>
      <c r="O310" s="73"/>
      <c r="P310" s="73"/>
      <c r="Q310" s="73"/>
      <c r="R310" s="73"/>
      <c r="S310" s="73"/>
      <c r="T310" s="73"/>
      <c r="U310" s="73"/>
    </row>
    <row r="311" spans="2:21" x14ac:dyDescent="0.3">
      <c r="B311" s="73"/>
      <c r="C311" s="74"/>
      <c r="D311" s="73"/>
      <c r="E311" s="73"/>
      <c r="F311" s="73"/>
      <c r="G311" s="73"/>
      <c r="H311" s="73"/>
      <c r="I311" s="73"/>
      <c r="J311" s="73"/>
      <c r="K311" s="73"/>
      <c r="L311" s="73"/>
      <c r="M311" s="73"/>
      <c r="N311" s="73"/>
      <c r="O311" s="73"/>
      <c r="P311" s="73"/>
      <c r="Q311" s="73"/>
      <c r="R311" s="73"/>
      <c r="S311" s="73"/>
      <c r="T311" s="73"/>
      <c r="U311" s="73"/>
    </row>
    <row r="312" spans="2:21" x14ac:dyDescent="0.3">
      <c r="B312" s="73"/>
      <c r="C312" s="74"/>
      <c r="D312" s="73"/>
      <c r="E312" s="73"/>
      <c r="F312" s="73"/>
      <c r="G312" s="73"/>
      <c r="H312" s="73"/>
      <c r="I312" s="73"/>
      <c r="J312" s="73"/>
      <c r="K312" s="73"/>
      <c r="L312" s="73"/>
      <c r="M312" s="73"/>
      <c r="N312" s="73"/>
      <c r="O312" s="73"/>
      <c r="P312" s="73"/>
      <c r="Q312" s="73"/>
      <c r="R312" s="73"/>
      <c r="S312" s="73"/>
      <c r="T312" s="73"/>
      <c r="U312" s="73"/>
    </row>
    <row r="313" spans="2:21" x14ac:dyDescent="0.3">
      <c r="B313" s="73"/>
      <c r="C313" s="74"/>
      <c r="D313" s="73"/>
      <c r="E313" s="73"/>
      <c r="F313" s="73"/>
      <c r="G313" s="73"/>
      <c r="H313" s="73"/>
      <c r="I313" s="73"/>
      <c r="J313" s="73"/>
      <c r="K313" s="73"/>
      <c r="L313" s="73"/>
      <c r="M313" s="73"/>
      <c r="N313" s="73"/>
      <c r="O313" s="73"/>
      <c r="P313" s="73"/>
      <c r="Q313" s="73"/>
      <c r="R313" s="73"/>
      <c r="S313" s="73"/>
      <c r="T313" s="73"/>
      <c r="U313" s="73"/>
    </row>
    <row r="314" spans="2:21" x14ac:dyDescent="0.3">
      <c r="B314" s="73"/>
      <c r="C314" s="74"/>
      <c r="D314" s="73"/>
      <c r="E314" s="73"/>
      <c r="F314" s="73"/>
      <c r="G314" s="73"/>
      <c r="H314" s="73"/>
      <c r="I314" s="73"/>
      <c r="J314" s="73"/>
      <c r="K314" s="73"/>
      <c r="L314" s="73"/>
      <c r="M314" s="73"/>
      <c r="N314" s="73"/>
      <c r="O314" s="73"/>
      <c r="P314" s="73"/>
      <c r="Q314" s="73"/>
      <c r="R314" s="73"/>
      <c r="S314" s="73"/>
      <c r="T314" s="73"/>
      <c r="U314" s="73"/>
    </row>
    <row r="315" spans="2:21" x14ac:dyDescent="0.3">
      <c r="B315" s="73"/>
      <c r="C315" s="74"/>
      <c r="D315" s="73"/>
      <c r="E315" s="73"/>
      <c r="F315" s="73"/>
      <c r="G315" s="73"/>
      <c r="H315" s="73"/>
      <c r="I315" s="73"/>
      <c r="J315" s="73"/>
      <c r="K315" s="73"/>
      <c r="L315" s="73"/>
      <c r="M315" s="73"/>
      <c r="N315" s="73"/>
      <c r="O315" s="73"/>
      <c r="P315" s="73"/>
      <c r="Q315" s="73"/>
      <c r="R315" s="73"/>
      <c r="S315" s="73"/>
      <c r="T315" s="73"/>
      <c r="U315" s="73"/>
    </row>
    <row r="316" spans="2:21" x14ac:dyDescent="0.3">
      <c r="B316" s="73"/>
      <c r="C316" s="74"/>
      <c r="D316" s="73"/>
      <c r="E316" s="73"/>
      <c r="F316" s="73"/>
      <c r="G316" s="73"/>
      <c r="H316" s="73"/>
      <c r="I316" s="73"/>
      <c r="J316" s="73"/>
      <c r="K316" s="73"/>
      <c r="L316" s="73"/>
      <c r="M316" s="73"/>
      <c r="N316" s="73"/>
      <c r="O316" s="73"/>
      <c r="P316" s="73"/>
      <c r="Q316" s="73"/>
      <c r="R316" s="73"/>
      <c r="S316" s="73"/>
      <c r="T316" s="73"/>
      <c r="U316" s="73"/>
    </row>
    <row r="317" spans="2:21" x14ac:dyDescent="0.3">
      <c r="B317" s="73"/>
      <c r="C317" s="74"/>
      <c r="D317" s="73"/>
      <c r="E317" s="73"/>
      <c r="F317" s="73"/>
      <c r="G317" s="73"/>
      <c r="H317" s="73"/>
      <c r="I317" s="73"/>
      <c r="J317" s="73"/>
      <c r="K317" s="73"/>
      <c r="L317" s="73"/>
      <c r="M317" s="73"/>
      <c r="N317" s="73"/>
      <c r="O317" s="73"/>
      <c r="P317" s="73"/>
      <c r="Q317" s="73"/>
      <c r="R317" s="73"/>
      <c r="S317" s="73"/>
      <c r="T317" s="73"/>
      <c r="U317" s="73"/>
    </row>
    <row r="318" spans="2:21" x14ac:dyDescent="0.3">
      <c r="B318" s="73"/>
      <c r="C318" s="74"/>
      <c r="D318" s="73"/>
      <c r="E318" s="73"/>
      <c r="F318" s="73"/>
      <c r="G318" s="73"/>
      <c r="H318" s="73"/>
      <c r="I318" s="73"/>
      <c r="J318" s="73"/>
      <c r="K318" s="73"/>
      <c r="L318" s="73"/>
      <c r="M318" s="73"/>
      <c r="N318" s="73"/>
      <c r="O318" s="73"/>
      <c r="P318" s="73"/>
      <c r="Q318" s="73"/>
      <c r="R318" s="73"/>
      <c r="S318" s="73"/>
      <c r="T318" s="73"/>
      <c r="U318" s="73"/>
    </row>
    <row r="319" spans="2:21" x14ac:dyDescent="0.3">
      <c r="B319" s="73"/>
      <c r="C319" s="74"/>
      <c r="D319" s="73"/>
      <c r="E319" s="73"/>
      <c r="F319" s="73"/>
      <c r="G319" s="73"/>
      <c r="H319" s="73"/>
      <c r="I319" s="73"/>
      <c r="J319" s="73"/>
      <c r="K319" s="73"/>
      <c r="L319" s="73"/>
      <c r="M319" s="73"/>
      <c r="N319" s="73"/>
      <c r="O319" s="73"/>
      <c r="P319" s="73"/>
      <c r="Q319" s="73"/>
      <c r="R319" s="73"/>
      <c r="S319" s="73"/>
      <c r="T319" s="73"/>
      <c r="U319" s="73"/>
    </row>
    <row r="320" spans="2:21" x14ac:dyDescent="0.3">
      <c r="B320" s="73"/>
      <c r="C320" s="74"/>
      <c r="D320" s="73"/>
      <c r="E320" s="73"/>
      <c r="F320" s="73"/>
      <c r="G320" s="73"/>
      <c r="H320" s="73"/>
      <c r="I320" s="73"/>
      <c r="J320" s="73"/>
      <c r="K320" s="73"/>
      <c r="L320" s="73"/>
      <c r="M320" s="73"/>
      <c r="N320" s="73"/>
      <c r="O320" s="73"/>
      <c r="P320" s="73"/>
      <c r="Q320" s="73"/>
      <c r="R320" s="73"/>
      <c r="S320" s="73"/>
      <c r="T320" s="73"/>
      <c r="U320" s="73"/>
    </row>
    <row r="321" spans="2:21" x14ac:dyDescent="0.3">
      <c r="B321" s="73"/>
      <c r="C321" s="74"/>
      <c r="D321" s="73"/>
      <c r="E321" s="73"/>
      <c r="F321" s="73"/>
      <c r="G321" s="73"/>
      <c r="H321" s="73"/>
      <c r="I321" s="73"/>
      <c r="J321" s="73"/>
      <c r="K321" s="73"/>
      <c r="L321" s="73"/>
      <c r="M321" s="73"/>
      <c r="N321" s="73"/>
      <c r="O321" s="73"/>
      <c r="P321" s="73"/>
      <c r="Q321" s="73"/>
      <c r="R321" s="73"/>
      <c r="S321" s="73"/>
      <c r="T321" s="73"/>
      <c r="U321" s="73"/>
    </row>
    <row r="322" spans="2:21" x14ac:dyDescent="0.3">
      <c r="B322" s="73"/>
      <c r="C322" s="74"/>
      <c r="D322" s="73"/>
      <c r="E322" s="73"/>
      <c r="F322" s="73"/>
      <c r="G322" s="73"/>
      <c r="H322" s="73"/>
      <c r="I322" s="73"/>
      <c r="J322" s="73"/>
      <c r="K322" s="73"/>
      <c r="L322" s="73"/>
      <c r="M322" s="73"/>
      <c r="N322" s="73"/>
      <c r="O322" s="73"/>
      <c r="P322" s="73"/>
      <c r="Q322" s="73"/>
      <c r="R322" s="73"/>
      <c r="S322" s="73"/>
      <c r="T322" s="73"/>
      <c r="U322" s="73"/>
    </row>
    <row r="323" spans="2:21" x14ac:dyDescent="0.3">
      <c r="B323" s="73"/>
      <c r="C323" s="74"/>
      <c r="D323" s="73"/>
      <c r="E323" s="73"/>
      <c r="F323" s="73"/>
      <c r="G323" s="73"/>
      <c r="H323" s="73"/>
      <c r="I323" s="73"/>
      <c r="J323" s="73"/>
      <c r="K323" s="73"/>
      <c r="L323" s="73"/>
      <c r="M323" s="73"/>
      <c r="N323" s="73"/>
      <c r="O323" s="73"/>
      <c r="P323" s="73"/>
      <c r="Q323" s="73"/>
      <c r="R323" s="73"/>
      <c r="S323" s="73"/>
      <c r="T323" s="73"/>
      <c r="U323" s="73"/>
    </row>
    <row r="324" spans="2:21" x14ac:dyDescent="0.3">
      <c r="B324" s="73"/>
      <c r="C324" s="74"/>
      <c r="D324" s="73"/>
      <c r="E324" s="73"/>
      <c r="F324" s="73"/>
      <c r="G324" s="73"/>
      <c r="H324" s="73"/>
      <c r="I324" s="73"/>
      <c r="J324" s="73"/>
      <c r="K324" s="73"/>
      <c r="L324" s="73"/>
      <c r="M324" s="73"/>
      <c r="N324" s="73"/>
      <c r="O324" s="73"/>
      <c r="P324" s="73"/>
      <c r="Q324" s="73"/>
      <c r="R324" s="73"/>
      <c r="S324" s="73"/>
      <c r="T324" s="73"/>
      <c r="U324" s="73"/>
    </row>
    <row r="325" spans="2:21" x14ac:dyDescent="0.3">
      <c r="B325" s="73"/>
      <c r="C325" s="74"/>
      <c r="D325" s="73"/>
      <c r="E325" s="73"/>
      <c r="F325" s="73"/>
      <c r="G325" s="73"/>
      <c r="H325" s="73"/>
      <c r="I325" s="73"/>
      <c r="J325" s="73"/>
      <c r="K325" s="73"/>
      <c r="L325" s="73"/>
      <c r="M325" s="73"/>
      <c r="N325" s="73"/>
      <c r="O325" s="73"/>
      <c r="P325" s="73"/>
      <c r="Q325" s="73"/>
      <c r="R325" s="73"/>
      <c r="S325" s="73"/>
      <c r="T325" s="73"/>
      <c r="U325" s="73"/>
    </row>
    <row r="326" spans="2:21" x14ac:dyDescent="0.3">
      <c r="B326" s="73"/>
      <c r="C326" s="74"/>
      <c r="D326" s="73"/>
      <c r="E326" s="73"/>
      <c r="F326" s="73"/>
      <c r="G326" s="73"/>
      <c r="H326" s="73"/>
      <c r="I326" s="73"/>
      <c r="J326" s="73"/>
      <c r="K326" s="73"/>
      <c r="L326" s="73"/>
      <c r="M326" s="73"/>
      <c r="N326" s="73"/>
      <c r="O326" s="73"/>
      <c r="P326" s="73"/>
      <c r="Q326" s="73"/>
      <c r="R326" s="73"/>
      <c r="S326" s="73"/>
      <c r="T326" s="73"/>
      <c r="U326" s="73"/>
    </row>
    <row r="327" spans="2:21" x14ac:dyDescent="0.3">
      <c r="B327" s="73"/>
      <c r="C327" s="74"/>
      <c r="D327" s="73"/>
      <c r="E327" s="73"/>
      <c r="F327" s="73"/>
      <c r="G327" s="73"/>
      <c r="H327" s="73"/>
      <c r="I327" s="73"/>
      <c r="J327" s="73"/>
      <c r="K327" s="73"/>
      <c r="L327" s="73"/>
      <c r="M327" s="73"/>
      <c r="N327" s="73"/>
      <c r="O327" s="73"/>
      <c r="P327" s="73"/>
      <c r="Q327" s="73"/>
      <c r="R327" s="73"/>
      <c r="S327" s="73"/>
      <c r="T327" s="73"/>
      <c r="U327" s="73"/>
    </row>
    <row r="328" spans="2:21" x14ac:dyDescent="0.3">
      <c r="B328" s="73"/>
      <c r="C328" s="74"/>
      <c r="D328" s="73"/>
      <c r="E328" s="73"/>
      <c r="F328" s="73"/>
      <c r="G328" s="73"/>
      <c r="H328" s="73"/>
      <c r="I328" s="73"/>
      <c r="J328" s="73"/>
      <c r="K328" s="73"/>
      <c r="L328" s="73"/>
      <c r="M328" s="73"/>
      <c r="N328" s="73"/>
      <c r="O328" s="73"/>
      <c r="P328" s="73"/>
      <c r="Q328" s="73"/>
      <c r="R328" s="73"/>
      <c r="S328" s="73"/>
      <c r="T328" s="73"/>
      <c r="U328" s="73"/>
    </row>
    <row r="329" spans="2:21" x14ac:dyDescent="0.3">
      <c r="B329" s="73"/>
      <c r="C329" s="74"/>
      <c r="D329" s="73"/>
      <c r="E329" s="73"/>
      <c r="F329" s="73"/>
      <c r="G329" s="73"/>
      <c r="H329" s="73"/>
      <c r="I329" s="73"/>
      <c r="J329" s="73"/>
      <c r="K329" s="73"/>
      <c r="L329" s="73"/>
      <c r="M329" s="73"/>
      <c r="N329" s="73"/>
      <c r="O329" s="73"/>
      <c r="P329" s="73"/>
      <c r="Q329" s="73"/>
      <c r="R329" s="73"/>
      <c r="S329" s="73"/>
      <c r="T329" s="73"/>
      <c r="U329" s="73"/>
    </row>
    <row r="330" spans="2:21" x14ac:dyDescent="0.3">
      <c r="B330" s="73"/>
      <c r="C330" s="74"/>
      <c r="D330" s="73"/>
      <c r="E330" s="73"/>
      <c r="F330" s="73"/>
      <c r="G330" s="73"/>
      <c r="H330" s="73"/>
      <c r="I330" s="73"/>
      <c r="J330" s="73"/>
      <c r="K330" s="73"/>
      <c r="L330" s="73"/>
      <c r="M330" s="73"/>
      <c r="N330" s="73"/>
      <c r="O330" s="73"/>
      <c r="P330" s="73"/>
      <c r="Q330" s="73"/>
      <c r="R330" s="73"/>
      <c r="S330" s="73"/>
      <c r="T330" s="73"/>
      <c r="U330" s="73"/>
    </row>
    <row r="331" spans="2:21" x14ac:dyDescent="0.3">
      <c r="B331" s="73"/>
      <c r="C331" s="74"/>
      <c r="D331" s="73"/>
      <c r="E331" s="73"/>
      <c r="F331" s="73"/>
      <c r="G331" s="73"/>
      <c r="H331" s="73"/>
      <c r="I331" s="73"/>
      <c r="J331" s="73"/>
      <c r="K331" s="73"/>
      <c r="L331" s="73"/>
      <c r="M331" s="73"/>
      <c r="N331" s="73"/>
      <c r="O331" s="73"/>
      <c r="P331" s="73"/>
      <c r="Q331" s="73"/>
      <c r="R331" s="73"/>
      <c r="S331" s="73"/>
      <c r="T331" s="73"/>
      <c r="U331" s="73"/>
    </row>
    <row r="332" spans="2:21" x14ac:dyDescent="0.3">
      <c r="B332" s="73"/>
      <c r="C332" s="74"/>
      <c r="D332" s="73"/>
      <c r="E332" s="73"/>
      <c r="F332" s="73"/>
      <c r="G332" s="73"/>
      <c r="H332" s="73"/>
      <c r="I332" s="73"/>
      <c r="J332" s="73"/>
      <c r="K332" s="73"/>
      <c r="L332" s="73"/>
      <c r="M332" s="73"/>
      <c r="N332" s="73"/>
      <c r="O332" s="73"/>
      <c r="P332" s="73"/>
      <c r="Q332" s="73"/>
      <c r="R332" s="73"/>
      <c r="S332" s="73"/>
      <c r="T332" s="73"/>
      <c r="U332" s="73"/>
    </row>
    <row r="333" spans="2:21" x14ac:dyDescent="0.3">
      <c r="B333" s="73"/>
      <c r="C333" s="74"/>
      <c r="D333" s="73"/>
      <c r="E333" s="73"/>
      <c r="F333" s="73"/>
      <c r="G333" s="73"/>
      <c r="H333" s="73"/>
      <c r="I333" s="73"/>
      <c r="J333" s="73"/>
      <c r="K333" s="73"/>
      <c r="L333" s="73"/>
      <c r="M333" s="73"/>
      <c r="N333" s="73"/>
      <c r="O333" s="73"/>
      <c r="P333" s="73"/>
      <c r="Q333" s="73"/>
      <c r="R333" s="73"/>
      <c r="S333" s="73"/>
      <c r="T333" s="73"/>
      <c r="U333" s="73"/>
    </row>
    <row r="334" spans="2:21" x14ac:dyDescent="0.3">
      <c r="B334" s="73"/>
      <c r="C334" s="74"/>
      <c r="D334" s="73"/>
      <c r="E334" s="73"/>
      <c r="F334" s="73"/>
      <c r="G334" s="73"/>
      <c r="H334" s="73"/>
      <c r="I334" s="73"/>
      <c r="J334" s="73"/>
      <c r="K334" s="73"/>
      <c r="L334" s="73"/>
      <c r="M334" s="73"/>
      <c r="N334" s="73"/>
      <c r="O334" s="73"/>
      <c r="P334" s="73"/>
      <c r="Q334" s="73"/>
      <c r="R334" s="73"/>
      <c r="S334" s="73"/>
      <c r="T334" s="73"/>
      <c r="U334" s="73"/>
    </row>
    <row r="335" spans="2:21" x14ac:dyDescent="0.3">
      <c r="B335" s="73"/>
      <c r="C335" s="74"/>
      <c r="D335" s="73"/>
      <c r="E335" s="73"/>
      <c r="F335" s="73"/>
      <c r="G335" s="73"/>
      <c r="H335" s="73"/>
      <c r="I335" s="73"/>
      <c r="J335" s="73"/>
      <c r="K335" s="73"/>
      <c r="L335" s="73"/>
      <c r="M335" s="73"/>
      <c r="N335" s="73"/>
      <c r="O335" s="73"/>
      <c r="P335" s="73"/>
      <c r="Q335" s="73"/>
      <c r="R335" s="73"/>
      <c r="S335" s="73"/>
      <c r="T335" s="73"/>
      <c r="U335" s="73"/>
    </row>
    <row r="336" spans="2:21" x14ac:dyDescent="0.3">
      <c r="B336" s="73"/>
      <c r="C336" s="74"/>
      <c r="D336" s="73"/>
      <c r="E336" s="73"/>
      <c r="F336" s="73"/>
      <c r="G336" s="73"/>
      <c r="H336" s="73"/>
      <c r="I336" s="73"/>
      <c r="J336" s="73"/>
      <c r="K336" s="73"/>
      <c r="L336" s="73"/>
      <c r="M336" s="73"/>
      <c r="N336" s="73"/>
      <c r="O336" s="73"/>
      <c r="P336" s="73"/>
      <c r="Q336" s="73"/>
      <c r="R336" s="73"/>
      <c r="S336" s="73"/>
      <c r="T336" s="73"/>
      <c r="U336" s="73"/>
    </row>
    <row r="337" spans="2:21" x14ac:dyDescent="0.3">
      <c r="B337" s="73"/>
      <c r="C337" s="74"/>
      <c r="D337" s="73"/>
      <c r="E337" s="73"/>
      <c r="F337" s="73"/>
      <c r="G337" s="73"/>
      <c r="H337" s="73"/>
      <c r="I337" s="73"/>
      <c r="J337" s="73"/>
      <c r="K337" s="73"/>
      <c r="L337" s="73"/>
      <c r="M337" s="73"/>
      <c r="N337" s="73"/>
      <c r="O337" s="73"/>
      <c r="P337" s="73"/>
      <c r="Q337" s="73"/>
      <c r="R337" s="73"/>
      <c r="S337" s="73"/>
      <c r="T337" s="73"/>
      <c r="U337" s="73"/>
    </row>
    <row r="338" spans="2:21" x14ac:dyDescent="0.3">
      <c r="B338" s="73"/>
      <c r="C338" s="74"/>
      <c r="D338" s="73"/>
      <c r="E338" s="73"/>
      <c r="F338" s="73"/>
      <c r="G338" s="73"/>
      <c r="H338" s="73"/>
      <c r="I338" s="73"/>
      <c r="J338" s="73"/>
      <c r="K338" s="73"/>
      <c r="L338" s="73"/>
      <c r="M338" s="73"/>
      <c r="N338" s="73"/>
      <c r="O338" s="73"/>
      <c r="P338" s="73"/>
      <c r="Q338" s="73"/>
      <c r="R338" s="73"/>
      <c r="S338" s="73"/>
      <c r="T338" s="73"/>
      <c r="U338" s="73"/>
    </row>
    <row r="339" spans="2:21" x14ac:dyDescent="0.3">
      <c r="B339" s="73"/>
      <c r="C339" s="74"/>
      <c r="D339" s="73"/>
      <c r="E339" s="73"/>
      <c r="F339" s="73"/>
      <c r="G339" s="73"/>
      <c r="H339" s="73"/>
      <c r="I339" s="73"/>
      <c r="J339" s="73"/>
      <c r="K339" s="73"/>
      <c r="L339" s="73"/>
      <c r="M339" s="73"/>
      <c r="N339" s="73"/>
      <c r="O339" s="73"/>
      <c r="P339" s="73"/>
      <c r="Q339" s="73"/>
      <c r="R339" s="73"/>
      <c r="S339" s="73"/>
      <c r="T339" s="73"/>
      <c r="U339" s="73"/>
    </row>
    <row r="340" spans="2:21" x14ac:dyDescent="0.3">
      <c r="B340" s="73"/>
      <c r="C340" s="74"/>
      <c r="D340" s="73"/>
      <c r="E340" s="73"/>
      <c r="F340" s="73"/>
      <c r="G340" s="73"/>
      <c r="H340" s="73"/>
      <c r="I340" s="73"/>
      <c r="J340" s="73"/>
      <c r="K340" s="73"/>
      <c r="L340" s="73"/>
      <c r="M340" s="73"/>
      <c r="N340" s="73"/>
      <c r="O340" s="73"/>
      <c r="P340" s="73"/>
      <c r="Q340" s="73"/>
      <c r="R340" s="73"/>
      <c r="S340" s="73"/>
      <c r="T340" s="73"/>
      <c r="U340" s="73"/>
    </row>
    <row r="341" spans="2:21" x14ac:dyDescent="0.3">
      <c r="B341" s="73"/>
      <c r="C341" s="74"/>
      <c r="D341" s="73"/>
      <c r="E341" s="73"/>
      <c r="F341" s="73"/>
      <c r="G341" s="73"/>
      <c r="H341" s="73"/>
      <c r="I341" s="73"/>
      <c r="J341" s="73"/>
      <c r="K341" s="73"/>
      <c r="L341" s="73"/>
      <c r="M341" s="73"/>
      <c r="N341" s="73"/>
      <c r="O341" s="73"/>
      <c r="P341" s="73"/>
      <c r="Q341" s="73"/>
      <c r="R341" s="73"/>
      <c r="S341" s="73"/>
      <c r="T341" s="73"/>
      <c r="U341" s="73"/>
    </row>
    <row r="342" spans="2:21" x14ac:dyDescent="0.3">
      <c r="B342" s="73"/>
      <c r="C342" s="74"/>
      <c r="D342" s="73"/>
      <c r="E342" s="73"/>
      <c r="F342" s="73"/>
      <c r="G342" s="73"/>
      <c r="H342" s="73"/>
      <c r="I342" s="73"/>
      <c r="J342" s="73"/>
      <c r="K342" s="73"/>
      <c r="L342" s="73"/>
      <c r="M342" s="73"/>
      <c r="N342" s="73"/>
      <c r="O342" s="73"/>
      <c r="P342" s="73"/>
      <c r="Q342" s="73"/>
      <c r="R342" s="73"/>
      <c r="S342" s="73"/>
      <c r="T342" s="73"/>
      <c r="U342" s="73"/>
    </row>
    <row r="343" spans="2:21" x14ac:dyDescent="0.3">
      <c r="B343" s="73"/>
      <c r="C343" s="74"/>
      <c r="D343" s="73"/>
      <c r="E343" s="73"/>
      <c r="F343" s="73"/>
      <c r="G343" s="73"/>
      <c r="H343" s="73"/>
      <c r="I343" s="73"/>
      <c r="J343" s="73"/>
      <c r="K343" s="73"/>
      <c r="L343" s="73"/>
      <c r="M343" s="73"/>
      <c r="N343" s="73"/>
      <c r="O343" s="73"/>
      <c r="P343" s="73"/>
      <c r="Q343" s="73"/>
      <c r="R343" s="73"/>
      <c r="S343" s="73"/>
      <c r="T343" s="73"/>
      <c r="U343" s="73"/>
    </row>
    <row r="344" spans="2:21" x14ac:dyDescent="0.3">
      <c r="B344" s="73"/>
      <c r="C344" s="74"/>
      <c r="D344" s="73"/>
      <c r="E344" s="73"/>
      <c r="F344" s="73"/>
      <c r="G344" s="73"/>
      <c r="H344" s="73"/>
      <c r="I344" s="73"/>
      <c r="J344" s="73"/>
      <c r="K344" s="73"/>
      <c r="L344" s="73"/>
      <c r="M344" s="73"/>
      <c r="N344" s="73"/>
      <c r="O344" s="73"/>
      <c r="P344" s="73"/>
      <c r="Q344" s="73"/>
      <c r="R344" s="73"/>
      <c r="S344" s="73"/>
      <c r="T344" s="73"/>
      <c r="U344" s="73"/>
    </row>
    <row r="345" spans="2:21" x14ac:dyDescent="0.3">
      <c r="B345" s="73"/>
      <c r="C345" s="74"/>
      <c r="D345" s="73"/>
      <c r="E345" s="73"/>
      <c r="F345" s="73"/>
      <c r="G345" s="73"/>
      <c r="H345" s="73"/>
      <c r="I345" s="73"/>
      <c r="J345" s="73"/>
      <c r="K345" s="73"/>
      <c r="L345" s="73"/>
      <c r="M345" s="73"/>
      <c r="N345" s="73"/>
      <c r="O345" s="73"/>
      <c r="P345" s="73"/>
      <c r="Q345" s="73"/>
      <c r="R345" s="73"/>
      <c r="S345" s="73"/>
      <c r="T345" s="73"/>
      <c r="U345" s="73"/>
    </row>
    <row r="346" spans="2:21" x14ac:dyDescent="0.3">
      <c r="B346" s="73"/>
      <c r="C346" s="74"/>
      <c r="D346" s="73"/>
      <c r="E346" s="73"/>
      <c r="F346" s="73"/>
      <c r="G346" s="73"/>
      <c r="H346" s="73"/>
      <c r="I346" s="73"/>
      <c r="J346" s="73"/>
      <c r="K346" s="73"/>
      <c r="L346" s="73"/>
      <c r="M346" s="73"/>
      <c r="N346" s="73"/>
      <c r="O346" s="73"/>
      <c r="P346" s="73"/>
      <c r="Q346" s="73"/>
      <c r="R346" s="73"/>
      <c r="S346" s="73"/>
      <c r="T346" s="73"/>
      <c r="U346" s="73"/>
    </row>
    <row r="347" spans="2:21" x14ac:dyDescent="0.3">
      <c r="B347" s="73"/>
      <c r="C347" s="74"/>
      <c r="D347" s="73"/>
      <c r="E347" s="73"/>
      <c r="F347" s="73"/>
      <c r="G347" s="73"/>
      <c r="H347" s="73"/>
      <c r="I347" s="73"/>
      <c r="J347" s="73"/>
      <c r="K347" s="73"/>
      <c r="L347" s="73"/>
      <c r="M347" s="73"/>
      <c r="N347" s="73"/>
      <c r="O347" s="73"/>
      <c r="P347" s="73"/>
      <c r="Q347" s="73"/>
      <c r="R347" s="73"/>
      <c r="S347" s="73"/>
      <c r="T347" s="73"/>
      <c r="U347" s="73"/>
    </row>
    <row r="348" spans="2:21" x14ac:dyDescent="0.3">
      <c r="B348" s="73"/>
      <c r="C348" s="74"/>
      <c r="D348" s="73"/>
      <c r="E348" s="73"/>
      <c r="F348" s="73"/>
      <c r="G348" s="73"/>
      <c r="H348" s="73"/>
      <c r="I348" s="73"/>
      <c r="J348" s="73"/>
      <c r="K348" s="73"/>
      <c r="L348" s="73"/>
      <c r="M348" s="73"/>
      <c r="N348" s="73"/>
      <c r="O348" s="73"/>
      <c r="P348" s="73"/>
      <c r="Q348" s="73"/>
      <c r="R348" s="73"/>
      <c r="S348" s="73"/>
      <c r="T348" s="73"/>
      <c r="U348" s="73"/>
    </row>
    <row r="349" spans="2:21" x14ac:dyDescent="0.3">
      <c r="B349" s="73"/>
      <c r="C349" s="74"/>
      <c r="D349" s="73"/>
      <c r="E349" s="73"/>
      <c r="F349" s="73"/>
      <c r="G349" s="73"/>
      <c r="H349" s="73"/>
      <c r="I349" s="73"/>
      <c r="J349" s="73"/>
      <c r="K349" s="73"/>
      <c r="L349" s="73"/>
      <c r="M349" s="73"/>
      <c r="N349" s="73"/>
      <c r="O349" s="73"/>
      <c r="P349" s="73"/>
      <c r="Q349" s="73"/>
      <c r="R349" s="73"/>
      <c r="S349" s="73"/>
      <c r="T349" s="73"/>
      <c r="U349" s="73"/>
    </row>
    <row r="350" spans="2:21" x14ac:dyDescent="0.3">
      <c r="B350" s="73"/>
      <c r="C350" s="74"/>
      <c r="D350" s="73"/>
      <c r="E350" s="73"/>
      <c r="F350" s="73"/>
      <c r="G350" s="73"/>
      <c r="H350" s="73"/>
      <c r="I350" s="73"/>
      <c r="J350" s="73"/>
      <c r="K350" s="73"/>
      <c r="L350" s="73"/>
      <c r="M350" s="73"/>
      <c r="N350" s="73"/>
      <c r="O350" s="73"/>
      <c r="P350" s="73"/>
      <c r="Q350" s="73"/>
      <c r="R350" s="73"/>
      <c r="S350" s="73"/>
      <c r="T350" s="73"/>
      <c r="U350" s="73"/>
    </row>
    <row r="351" spans="2:21" x14ac:dyDescent="0.3">
      <c r="B351" s="73"/>
      <c r="C351" s="74"/>
      <c r="D351" s="73"/>
      <c r="E351" s="73"/>
      <c r="F351" s="73"/>
      <c r="G351" s="73"/>
      <c r="H351" s="73"/>
      <c r="I351" s="73"/>
      <c r="J351" s="73"/>
      <c r="K351" s="73"/>
      <c r="L351" s="73"/>
      <c r="M351" s="73"/>
      <c r="N351" s="73"/>
      <c r="O351" s="73"/>
      <c r="P351" s="73"/>
      <c r="Q351" s="73"/>
      <c r="R351" s="73"/>
      <c r="S351" s="73"/>
      <c r="T351" s="73"/>
      <c r="U351" s="73"/>
    </row>
    <row r="352" spans="2:21" x14ac:dyDescent="0.3">
      <c r="B352" s="73"/>
      <c r="C352" s="74"/>
      <c r="D352" s="73"/>
      <c r="E352" s="73"/>
      <c r="F352" s="73"/>
      <c r="G352" s="73"/>
      <c r="H352" s="73"/>
      <c r="I352" s="73"/>
      <c r="J352" s="73"/>
      <c r="K352" s="73"/>
      <c r="L352" s="73"/>
      <c r="M352" s="73"/>
      <c r="N352" s="73"/>
      <c r="O352" s="73"/>
      <c r="P352" s="73"/>
      <c r="Q352" s="73"/>
      <c r="R352" s="73"/>
      <c r="S352" s="73"/>
      <c r="T352" s="73"/>
      <c r="U352" s="73"/>
    </row>
    <row r="353" spans="2:21" x14ac:dyDescent="0.3">
      <c r="B353" s="73"/>
      <c r="C353" s="74"/>
      <c r="D353" s="73"/>
      <c r="E353" s="73"/>
      <c r="F353" s="73"/>
      <c r="G353" s="73"/>
      <c r="H353" s="73"/>
      <c r="I353" s="73"/>
      <c r="J353" s="73"/>
      <c r="K353" s="73"/>
      <c r="L353" s="73"/>
      <c r="M353" s="73"/>
      <c r="N353" s="73"/>
      <c r="O353" s="73"/>
      <c r="P353" s="73"/>
      <c r="Q353" s="73"/>
      <c r="R353" s="73"/>
      <c r="S353" s="73"/>
      <c r="T353" s="73"/>
      <c r="U353" s="73"/>
    </row>
    <row r="354" spans="2:21" x14ac:dyDescent="0.3">
      <c r="B354" s="73"/>
      <c r="C354" s="74"/>
      <c r="D354" s="73"/>
      <c r="E354" s="73"/>
      <c r="F354" s="73"/>
      <c r="G354" s="73"/>
      <c r="H354" s="73"/>
      <c r="I354" s="73"/>
      <c r="J354" s="73"/>
      <c r="K354" s="73"/>
      <c r="L354" s="73"/>
      <c r="M354" s="73"/>
      <c r="N354" s="73"/>
      <c r="O354" s="73"/>
      <c r="P354" s="73"/>
      <c r="Q354" s="73"/>
      <c r="R354" s="73"/>
      <c r="S354" s="73"/>
      <c r="T354" s="73"/>
      <c r="U354" s="73"/>
    </row>
    <row r="355" spans="2:21" x14ac:dyDescent="0.3">
      <c r="B355" s="73"/>
      <c r="C355" s="74"/>
      <c r="D355" s="73"/>
      <c r="E355" s="73"/>
      <c r="F355" s="73"/>
      <c r="G355" s="73"/>
      <c r="H355" s="73"/>
      <c r="I355" s="73"/>
      <c r="J355" s="73"/>
      <c r="K355" s="73"/>
      <c r="L355" s="73"/>
      <c r="M355" s="73"/>
      <c r="N355" s="73"/>
      <c r="O355" s="73"/>
      <c r="P355" s="73"/>
      <c r="Q355" s="73"/>
      <c r="R355" s="73"/>
      <c r="S355" s="73"/>
      <c r="T355" s="73"/>
      <c r="U355" s="73"/>
    </row>
    <row r="356" spans="2:21" x14ac:dyDescent="0.3">
      <c r="B356" s="73"/>
      <c r="C356" s="74"/>
      <c r="D356" s="73"/>
      <c r="E356" s="73"/>
      <c r="F356" s="73"/>
      <c r="G356" s="73"/>
      <c r="H356" s="73"/>
      <c r="I356" s="73"/>
      <c r="J356" s="73"/>
      <c r="K356" s="73"/>
      <c r="L356" s="73"/>
      <c r="M356" s="73"/>
      <c r="N356" s="73"/>
      <c r="O356" s="73"/>
      <c r="P356" s="73"/>
      <c r="Q356" s="73"/>
      <c r="R356" s="73"/>
      <c r="S356" s="73"/>
      <c r="T356" s="73"/>
      <c r="U356" s="73"/>
    </row>
    <row r="357" spans="2:21" x14ac:dyDescent="0.3">
      <c r="B357" s="73"/>
      <c r="C357" s="74"/>
      <c r="D357" s="73"/>
      <c r="E357" s="73"/>
      <c r="F357" s="73"/>
      <c r="G357" s="73"/>
      <c r="H357" s="73"/>
      <c r="I357" s="73"/>
      <c r="J357" s="73"/>
      <c r="K357" s="73"/>
      <c r="L357" s="73"/>
      <c r="M357" s="73"/>
      <c r="N357" s="73"/>
      <c r="O357" s="73"/>
      <c r="P357" s="73"/>
      <c r="Q357" s="73"/>
      <c r="R357" s="73"/>
      <c r="S357" s="73"/>
      <c r="T357" s="73"/>
      <c r="U357" s="73"/>
    </row>
    <row r="358" spans="2:21" x14ac:dyDescent="0.3">
      <c r="B358" s="73"/>
      <c r="C358" s="74"/>
      <c r="D358" s="73"/>
      <c r="E358" s="73"/>
      <c r="F358" s="73"/>
      <c r="G358" s="73"/>
      <c r="H358" s="73"/>
      <c r="I358" s="73"/>
      <c r="J358" s="73"/>
      <c r="K358" s="73"/>
      <c r="L358" s="73"/>
      <c r="M358" s="73"/>
      <c r="N358" s="73"/>
      <c r="O358" s="73"/>
      <c r="P358" s="73"/>
      <c r="Q358" s="73"/>
      <c r="R358" s="73"/>
      <c r="S358" s="73"/>
      <c r="T358" s="73"/>
      <c r="U358" s="73"/>
    </row>
    <row r="359" spans="2:21" x14ac:dyDescent="0.3">
      <c r="B359" s="73"/>
      <c r="C359" s="74"/>
      <c r="D359" s="73"/>
      <c r="E359" s="73"/>
      <c r="F359" s="73"/>
      <c r="G359" s="73"/>
      <c r="H359" s="73"/>
      <c r="I359" s="73"/>
      <c r="J359" s="73"/>
      <c r="K359" s="73"/>
      <c r="L359" s="73"/>
      <c r="M359" s="73"/>
      <c r="N359" s="73"/>
      <c r="O359" s="73"/>
      <c r="P359" s="73"/>
      <c r="Q359" s="73"/>
      <c r="R359" s="73"/>
      <c r="S359" s="73"/>
      <c r="T359" s="73"/>
      <c r="U359" s="73"/>
    </row>
    <row r="360" spans="2:21" x14ac:dyDescent="0.3">
      <c r="B360" s="73"/>
      <c r="C360" s="74"/>
      <c r="D360" s="73"/>
      <c r="E360" s="73"/>
      <c r="F360" s="73"/>
      <c r="G360" s="73"/>
      <c r="H360" s="73"/>
      <c r="I360" s="73"/>
      <c r="J360" s="73"/>
      <c r="K360" s="73"/>
      <c r="L360" s="73"/>
      <c r="M360" s="73"/>
      <c r="N360" s="73"/>
      <c r="O360" s="73"/>
      <c r="P360" s="73"/>
      <c r="Q360" s="73"/>
      <c r="R360" s="73"/>
      <c r="S360" s="73"/>
      <c r="T360" s="73"/>
      <c r="U360" s="73"/>
    </row>
    <row r="361" spans="2:21" x14ac:dyDescent="0.3">
      <c r="B361" s="73"/>
      <c r="C361" s="74"/>
      <c r="D361" s="73"/>
      <c r="E361" s="73"/>
      <c r="F361" s="73"/>
      <c r="G361" s="73"/>
      <c r="H361" s="73"/>
      <c r="I361" s="73"/>
      <c r="J361" s="73"/>
      <c r="K361" s="73"/>
      <c r="L361" s="73"/>
      <c r="M361" s="73"/>
      <c r="N361" s="73"/>
      <c r="O361" s="73"/>
      <c r="P361" s="73"/>
      <c r="Q361" s="73"/>
      <c r="R361" s="73"/>
      <c r="S361" s="73"/>
      <c r="T361" s="73"/>
      <c r="U361" s="73"/>
    </row>
    <row r="362" spans="2:21" x14ac:dyDescent="0.3">
      <c r="B362" s="73"/>
      <c r="C362" s="74"/>
      <c r="D362" s="73"/>
      <c r="E362" s="73"/>
      <c r="F362" s="73"/>
      <c r="G362" s="73"/>
      <c r="H362" s="73"/>
      <c r="I362" s="73"/>
      <c r="J362" s="73"/>
      <c r="K362" s="73"/>
      <c r="L362" s="73"/>
      <c r="M362" s="73"/>
      <c r="N362" s="73"/>
      <c r="O362" s="73"/>
      <c r="P362" s="73"/>
      <c r="Q362" s="73"/>
      <c r="R362" s="73"/>
      <c r="S362" s="73"/>
      <c r="T362" s="73"/>
      <c r="U362" s="73"/>
    </row>
    <row r="363" spans="2:21" x14ac:dyDescent="0.3">
      <c r="B363" s="73"/>
      <c r="C363" s="74"/>
      <c r="D363" s="73"/>
      <c r="E363" s="73"/>
      <c r="F363" s="73"/>
      <c r="G363" s="73"/>
      <c r="H363" s="73"/>
      <c r="I363" s="73"/>
      <c r="J363" s="73"/>
      <c r="K363" s="73"/>
      <c r="L363" s="73"/>
      <c r="M363" s="73"/>
      <c r="N363" s="73"/>
      <c r="O363" s="73"/>
      <c r="P363" s="73"/>
      <c r="Q363" s="73"/>
      <c r="R363" s="73"/>
      <c r="S363" s="73"/>
      <c r="T363" s="73"/>
      <c r="U363" s="73"/>
    </row>
    <row r="364" spans="2:21" x14ac:dyDescent="0.3">
      <c r="B364" s="73"/>
      <c r="C364" s="74"/>
      <c r="D364" s="73"/>
      <c r="E364" s="73"/>
      <c r="F364" s="73"/>
      <c r="G364" s="73"/>
      <c r="H364" s="73"/>
      <c r="I364" s="73"/>
      <c r="J364" s="73"/>
      <c r="K364" s="73"/>
      <c r="L364" s="73"/>
      <c r="M364" s="73"/>
      <c r="N364" s="73"/>
      <c r="O364" s="73"/>
      <c r="P364" s="73"/>
      <c r="Q364" s="73"/>
      <c r="R364" s="73"/>
      <c r="S364" s="73"/>
      <c r="T364" s="73"/>
      <c r="U364" s="73"/>
    </row>
    <row r="365" spans="2:21" x14ac:dyDescent="0.3">
      <c r="B365" s="73"/>
      <c r="C365" s="74"/>
      <c r="D365" s="73"/>
      <c r="E365" s="73"/>
      <c r="F365" s="73"/>
      <c r="G365" s="73"/>
      <c r="H365" s="73"/>
      <c r="I365" s="73"/>
      <c r="J365" s="73"/>
      <c r="K365" s="73"/>
      <c r="L365" s="73"/>
      <c r="M365" s="73"/>
      <c r="N365" s="73"/>
      <c r="O365" s="73"/>
      <c r="P365" s="73"/>
      <c r="Q365" s="73"/>
      <c r="R365" s="73"/>
      <c r="S365" s="73"/>
      <c r="T365" s="73"/>
      <c r="U365" s="73"/>
    </row>
    <row r="366" spans="2:21" x14ac:dyDescent="0.3">
      <c r="B366" s="73"/>
      <c r="C366" s="74"/>
      <c r="D366" s="73"/>
      <c r="E366" s="73"/>
      <c r="F366" s="73"/>
      <c r="G366" s="73"/>
      <c r="H366" s="73"/>
      <c r="I366" s="73"/>
      <c r="J366" s="73"/>
      <c r="K366" s="73"/>
      <c r="L366" s="73"/>
      <c r="M366" s="73"/>
      <c r="N366" s="73"/>
      <c r="O366" s="73"/>
      <c r="P366" s="73"/>
      <c r="Q366" s="73"/>
      <c r="R366" s="73"/>
      <c r="S366" s="73"/>
      <c r="T366" s="73"/>
      <c r="U366" s="73"/>
    </row>
    <row r="367" spans="2:21" x14ac:dyDescent="0.3">
      <c r="B367" s="73"/>
      <c r="C367" s="74"/>
      <c r="D367" s="73"/>
      <c r="E367" s="73"/>
      <c r="F367" s="73"/>
      <c r="G367" s="73"/>
      <c r="H367" s="73"/>
      <c r="I367" s="73"/>
      <c r="J367" s="73"/>
      <c r="K367" s="73"/>
      <c r="L367" s="73"/>
      <c r="M367" s="73"/>
      <c r="N367" s="73"/>
      <c r="O367" s="73"/>
      <c r="P367" s="73"/>
      <c r="Q367" s="73"/>
      <c r="R367" s="73"/>
      <c r="S367" s="73"/>
      <c r="T367" s="73"/>
      <c r="U367" s="73"/>
    </row>
    <row r="368" spans="2:21" x14ac:dyDescent="0.3">
      <c r="B368" s="73"/>
      <c r="C368" s="74"/>
      <c r="D368" s="73"/>
      <c r="E368" s="73"/>
      <c r="F368" s="73"/>
      <c r="G368" s="73"/>
      <c r="H368" s="73"/>
      <c r="I368" s="73"/>
      <c r="J368" s="73"/>
      <c r="K368" s="73"/>
      <c r="L368" s="73"/>
      <c r="M368" s="73"/>
      <c r="N368" s="73"/>
      <c r="O368" s="73"/>
      <c r="P368" s="73"/>
      <c r="Q368" s="73"/>
      <c r="R368" s="73"/>
      <c r="S368" s="73"/>
      <c r="T368" s="73"/>
      <c r="U368" s="73"/>
    </row>
    <row r="369" spans="2:21" x14ac:dyDescent="0.3">
      <c r="B369" s="73"/>
      <c r="C369" s="74"/>
      <c r="D369" s="73"/>
      <c r="E369" s="73"/>
      <c r="F369" s="73"/>
      <c r="G369" s="73"/>
      <c r="H369" s="73"/>
      <c r="I369" s="73"/>
      <c r="J369" s="73"/>
      <c r="K369" s="73"/>
      <c r="L369" s="73"/>
      <c r="M369" s="73"/>
      <c r="N369" s="73"/>
      <c r="O369" s="73"/>
      <c r="P369" s="73"/>
      <c r="Q369" s="73"/>
      <c r="R369" s="73"/>
      <c r="S369" s="73"/>
      <c r="T369" s="73"/>
      <c r="U369" s="73"/>
    </row>
    <row r="370" spans="2:21" x14ac:dyDescent="0.3">
      <c r="B370" s="73"/>
      <c r="C370" s="74"/>
      <c r="D370" s="73"/>
      <c r="E370" s="73"/>
      <c r="F370" s="73"/>
      <c r="G370" s="73"/>
      <c r="H370" s="73"/>
      <c r="I370" s="73"/>
      <c r="J370" s="73"/>
      <c r="K370" s="73"/>
      <c r="L370" s="73"/>
      <c r="M370" s="73"/>
      <c r="N370" s="73"/>
      <c r="O370" s="73"/>
      <c r="P370" s="73"/>
      <c r="Q370" s="73"/>
      <c r="R370" s="73"/>
      <c r="S370" s="73"/>
      <c r="T370" s="73"/>
      <c r="U370" s="73"/>
    </row>
    <row r="371" spans="2:21" x14ac:dyDescent="0.3">
      <c r="B371" s="73"/>
      <c r="C371" s="74"/>
      <c r="D371" s="73"/>
      <c r="E371" s="73"/>
      <c r="F371" s="73"/>
      <c r="G371" s="73"/>
      <c r="H371" s="73"/>
      <c r="I371" s="73"/>
      <c r="J371" s="73"/>
      <c r="K371" s="73"/>
      <c r="L371" s="73"/>
      <c r="M371" s="73"/>
      <c r="N371" s="73"/>
      <c r="O371" s="73"/>
      <c r="P371" s="73"/>
      <c r="Q371" s="73"/>
      <c r="R371" s="73"/>
      <c r="S371" s="73"/>
      <c r="T371" s="73"/>
      <c r="U371" s="73"/>
    </row>
    <row r="372" spans="2:21" x14ac:dyDescent="0.3">
      <c r="B372" s="73"/>
      <c r="C372" s="74"/>
      <c r="D372" s="73"/>
      <c r="E372" s="73"/>
      <c r="F372" s="73"/>
      <c r="G372" s="73"/>
      <c r="H372" s="73"/>
      <c r="I372" s="73"/>
      <c r="J372" s="73"/>
      <c r="K372" s="73"/>
      <c r="L372" s="73"/>
      <c r="M372" s="73"/>
      <c r="N372" s="73"/>
      <c r="O372" s="73"/>
      <c r="P372" s="73"/>
      <c r="Q372" s="73"/>
      <c r="R372" s="73"/>
      <c r="S372" s="73"/>
      <c r="T372" s="73"/>
      <c r="U372" s="73"/>
    </row>
    <row r="373" spans="2:21" x14ac:dyDescent="0.3">
      <c r="B373" s="73"/>
      <c r="C373" s="74"/>
      <c r="D373" s="73"/>
      <c r="E373" s="73"/>
      <c r="F373" s="73"/>
      <c r="G373" s="73"/>
      <c r="H373" s="73"/>
      <c r="I373" s="73"/>
      <c r="J373" s="73"/>
      <c r="K373" s="73"/>
      <c r="L373" s="73"/>
      <c r="M373" s="73"/>
      <c r="N373" s="73"/>
      <c r="O373" s="73"/>
      <c r="P373" s="73"/>
      <c r="Q373" s="73"/>
      <c r="R373" s="73"/>
      <c r="S373" s="73"/>
      <c r="T373" s="73"/>
      <c r="U373" s="73"/>
    </row>
    <row r="374" spans="2:21" x14ac:dyDescent="0.3">
      <c r="B374" s="73"/>
      <c r="C374" s="74"/>
      <c r="D374" s="73"/>
      <c r="E374" s="73"/>
      <c r="F374" s="73"/>
      <c r="G374" s="73"/>
      <c r="H374" s="73"/>
      <c r="I374" s="73"/>
      <c r="J374" s="73"/>
      <c r="K374" s="73"/>
      <c r="L374" s="73"/>
      <c r="M374" s="73"/>
      <c r="N374" s="73"/>
      <c r="O374" s="73"/>
      <c r="P374" s="73"/>
      <c r="Q374" s="73"/>
      <c r="R374" s="73"/>
      <c r="S374" s="73"/>
      <c r="T374" s="73"/>
      <c r="U374" s="73"/>
    </row>
    <row r="375" spans="2:21" x14ac:dyDescent="0.3">
      <c r="B375" s="73"/>
      <c r="C375" s="74"/>
      <c r="D375" s="73"/>
      <c r="E375" s="73"/>
      <c r="F375" s="73"/>
      <c r="G375" s="73"/>
      <c r="H375" s="73"/>
      <c r="I375" s="73"/>
      <c r="J375" s="73"/>
      <c r="K375" s="73"/>
      <c r="L375" s="73"/>
      <c r="M375" s="73"/>
      <c r="N375" s="73"/>
      <c r="O375" s="73"/>
      <c r="P375" s="73"/>
      <c r="Q375" s="73"/>
      <c r="R375" s="73"/>
      <c r="S375" s="73"/>
      <c r="T375" s="73"/>
      <c r="U375" s="73"/>
    </row>
    <row r="376" spans="2:21" x14ac:dyDescent="0.3">
      <c r="B376" s="73"/>
      <c r="C376" s="74"/>
      <c r="D376" s="73"/>
      <c r="E376" s="73"/>
      <c r="F376" s="73"/>
      <c r="G376" s="73"/>
      <c r="H376" s="73"/>
      <c r="I376" s="73"/>
      <c r="J376" s="73"/>
      <c r="K376" s="73"/>
      <c r="L376" s="73"/>
      <c r="M376" s="73"/>
      <c r="N376" s="73"/>
      <c r="O376" s="73"/>
      <c r="P376" s="73"/>
      <c r="Q376" s="73"/>
      <c r="R376" s="73"/>
      <c r="S376" s="73"/>
      <c r="T376" s="73"/>
      <c r="U376" s="73"/>
    </row>
    <row r="377" spans="2:21" x14ac:dyDescent="0.3">
      <c r="B377" s="73"/>
      <c r="C377" s="74"/>
      <c r="D377" s="73"/>
      <c r="E377" s="73"/>
      <c r="F377" s="73"/>
      <c r="G377" s="73"/>
      <c r="H377" s="73"/>
      <c r="I377" s="73"/>
      <c r="J377" s="73"/>
      <c r="K377" s="73"/>
      <c r="L377" s="73"/>
      <c r="M377" s="73"/>
      <c r="N377" s="73"/>
      <c r="O377" s="73"/>
      <c r="P377" s="73"/>
      <c r="Q377" s="73"/>
      <c r="R377" s="73"/>
      <c r="S377" s="73"/>
      <c r="T377" s="73"/>
      <c r="U377" s="73"/>
    </row>
    <row r="378" spans="2:21" x14ac:dyDescent="0.3">
      <c r="B378" s="73"/>
      <c r="C378" s="74"/>
      <c r="D378" s="73"/>
      <c r="E378" s="73"/>
      <c r="F378" s="73"/>
      <c r="G378" s="73"/>
      <c r="H378" s="73"/>
      <c r="I378" s="73"/>
      <c r="J378" s="73"/>
      <c r="K378" s="73"/>
      <c r="L378" s="73"/>
      <c r="M378" s="73"/>
      <c r="N378" s="73"/>
      <c r="O378" s="73"/>
      <c r="P378" s="73"/>
      <c r="Q378" s="73"/>
      <c r="R378" s="73"/>
      <c r="S378" s="73"/>
      <c r="T378" s="73"/>
      <c r="U378" s="73"/>
    </row>
    <row r="379" spans="2:21" x14ac:dyDescent="0.3">
      <c r="B379" s="73"/>
      <c r="C379" s="74"/>
      <c r="D379" s="73"/>
      <c r="E379" s="73"/>
      <c r="F379" s="73"/>
      <c r="G379" s="73"/>
      <c r="H379" s="73"/>
      <c r="I379" s="73"/>
      <c r="J379" s="73"/>
      <c r="K379" s="73"/>
      <c r="L379" s="73"/>
      <c r="M379" s="73"/>
      <c r="N379" s="73"/>
      <c r="O379" s="73"/>
      <c r="P379" s="73"/>
      <c r="Q379" s="73"/>
      <c r="R379" s="73"/>
      <c r="S379" s="73"/>
      <c r="T379" s="73"/>
      <c r="U379" s="73"/>
    </row>
    <row r="380" spans="2:21" x14ac:dyDescent="0.3">
      <c r="B380" s="73"/>
      <c r="C380" s="74"/>
      <c r="D380" s="73"/>
      <c r="E380" s="73"/>
      <c r="F380" s="73"/>
      <c r="G380" s="73"/>
      <c r="H380" s="73"/>
      <c r="I380" s="73"/>
      <c r="J380" s="73"/>
      <c r="K380" s="73"/>
      <c r="L380" s="73"/>
      <c r="M380" s="73"/>
      <c r="N380" s="73"/>
      <c r="O380" s="73"/>
      <c r="P380" s="73"/>
      <c r="Q380" s="73"/>
      <c r="R380" s="73"/>
      <c r="S380" s="73"/>
      <c r="T380" s="73"/>
      <c r="U380" s="73"/>
    </row>
    <row r="381" spans="2:21" x14ac:dyDescent="0.3">
      <c r="B381" s="73"/>
      <c r="C381" s="74"/>
      <c r="D381" s="73"/>
      <c r="E381" s="73"/>
      <c r="F381" s="73"/>
      <c r="G381" s="73"/>
      <c r="H381" s="73"/>
      <c r="I381" s="73"/>
      <c r="J381" s="73"/>
      <c r="K381" s="73"/>
      <c r="L381" s="73"/>
      <c r="M381" s="73"/>
      <c r="N381" s="73"/>
      <c r="O381" s="73"/>
      <c r="P381" s="73"/>
      <c r="Q381" s="73"/>
      <c r="R381" s="73"/>
      <c r="S381" s="73"/>
      <c r="T381" s="73"/>
      <c r="U381" s="73"/>
    </row>
    <row r="382" spans="2:21" x14ac:dyDescent="0.3">
      <c r="B382" s="73"/>
      <c r="C382" s="74"/>
      <c r="D382" s="73"/>
      <c r="E382" s="73"/>
      <c r="F382" s="73"/>
      <c r="G382" s="73"/>
      <c r="H382" s="73"/>
      <c r="I382" s="73"/>
      <c r="J382" s="73"/>
      <c r="K382" s="73"/>
      <c r="L382" s="73"/>
      <c r="M382" s="73"/>
      <c r="N382" s="73"/>
      <c r="O382" s="73"/>
      <c r="P382" s="73"/>
      <c r="Q382" s="73"/>
      <c r="R382" s="73"/>
      <c r="S382" s="73"/>
      <c r="T382" s="73"/>
      <c r="U382" s="73"/>
    </row>
    <row r="383" spans="2:21" x14ac:dyDescent="0.3">
      <c r="B383" s="73"/>
      <c r="C383" s="74"/>
      <c r="D383" s="73"/>
      <c r="E383" s="73"/>
      <c r="F383" s="73"/>
      <c r="G383" s="73"/>
      <c r="H383" s="73"/>
      <c r="I383" s="73"/>
      <c r="J383" s="73"/>
      <c r="K383" s="73"/>
      <c r="L383" s="73"/>
      <c r="M383" s="73"/>
      <c r="N383" s="73"/>
      <c r="O383" s="73"/>
      <c r="P383" s="73"/>
      <c r="Q383" s="73"/>
      <c r="R383" s="73"/>
      <c r="S383" s="73"/>
      <c r="T383" s="73"/>
      <c r="U383" s="73"/>
    </row>
    <row r="384" spans="2:21" x14ac:dyDescent="0.3">
      <c r="B384" s="73"/>
      <c r="C384" s="74"/>
      <c r="D384" s="73"/>
      <c r="E384" s="73"/>
      <c r="F384" s="73"/>
      <c r="G384" s="73"/>
      <c r="H384" s="73"/>
      <c r="I384" s="73"/>
      <c r="J384" s="73"/>
      <c r="K384" s="73"/>
      <c r="L384" s="73"/>
      <c r="M384" s="73"/>
      <c r="N384" s="73"/>
      <c r="O384" s="73"/>
      <c r="P384" s="73"/>
      <c r="Q384" s="73"/>
      <c r="R384" s="73"/>
      <c r="S384" s="73"/>
      <c r="T384" s="73"/>
      <c r="U384" s="73"/>
    </row>
    <row r="385" spans="2:21" x14ac:dyDescent="0.3">
      <c r="B385" s="73"/>
      <c r="C385" s="74"/>
      <c r="D385" s="73"/>
      <c r="E385" s="73"/>
      <c r="F385" s="73"/>
      <c r="G385" s="73"/>
      <c r="H385" s="73"/>
      <c r="I385" s="73"/>
      <c r="J385" s="73"/>
      <c r="K385" s="73"/>
      <c r="L385" s="73"/>
      <c r="M385" s="73"/>
      <c r="N385" s="73"/>
      <c r="O385" s="73"/>
      <c r="P385" s="73"/>
      <c r="Q385" s="73"/>
      <c r="R385" s="73"/>
      <c r="S385" s="73"/>
      <c r="T385" s="73"/>
      <c r="U385" s="73"/>
    </row>
    <row r="386" spans="2:21" x14ac:dyDescent="0.3">
      <c r="B386" s="73"/>
      <c r="C386" s="74"/>
      <c r="D386" s="73"/>
      <c r="E386" s="73"/>
      <c r="F386" s="73"/>
      <c r="G386" s="73"/>
      <c r="H386" s="73"/>
      <c r="I386" s="73"/>
      <c r="J386" s="73"/>
      <c r="K386" s="73"/>
      <c r="L386" s="73"/>
      <c r="M386" s="73"/>
      <c r="N386" s="73"/>
      <c r="O386" s="73"/>
      <c r="P386" s="73"/>
      <c r="Q386" s="73"/>
      <c r="R386" s="73"/>
      <c r="S386" s="73"/>
      <c r="T386" s="73"/>
      <c r="U386" s="73"/>
    </row>
    <row r="387" spans="2:21" x14ac:dyDescent="0.3">
      <c r="B387" s="73"/>
      <c r="C387" s="74"/>
      <c r="D387" s="73"/>
      <c r="E387" s="73"/>
      <c r="F387" s="73"/>
      <c r="G387" s="73"/>
      <c r="H387" s="73"/>
      <c r="I387" s="73"/>
      <c r="J387" s="73"/>
      <c r="K387" s="73"/>
      <c r="L387" s="73"/>
      <c r="M387" s="73"/>
      <c r="N387" s="73"/>
      <c r="O387" s="73"/>
      <c r="P387" s="73"/>
      <c r="Q387" s="73"/>
      <c r="R387" s="73"/>
      <c r="S387" s="73"/>
      <c r="T387" s="73"/>
      <c r="U387" s="73"/>
    </row>
    <row r="388" spans="2:21" x14ac:dyDescent="0.3">
      <c r="B388" s="73"/>
      <c r="C388" s="74"/>
      <c r="D388" s="73"/>
      <c r="E388" s="73"/>
      <c r="F388" s="73"/>
      <c r="G388" s="73"/>
      <c r="H388" s="73"/>
      <c r="I388" s="73"/>
      <c r="J388" s="73"/>
      <c r="K388" s="73"/>
      <c r="L388" s="73"/>
      <c r="M388" s="73"/>
      <c r="N388" s="73"/>
      <c r="O388" s="73"/>
      <c r="P388" s="73"/>
      <c r="Q388" s="73"/>
      <c r="R388" s="73"/>
      <c r="S388" s="73"/>
      <c r="T388" s="73"/>
      <c r="U388" s="73"/>
    </row>
    <row r="389" spans="2:21" x14ac:dyDescent="0.3">
      <c r="B389" s="73"/>
      <c r="C389" s="74"/>
      <c r="D389" s="73"/>
      <c r="E389" s="73"/>
      <c r="F389" s="73"/>
      <c r="G389" s="73"/>
      <c r="H389" s="73"/>
      <c r="I389" s="73"/>
      <c r="J389" s="73"/>
      <c r="K389" s="73"/>
      <c r="L389" s="73"/>
      <c r="M389" s="73"/>
      <c r="N389" s="73"/>
      <c r="O389" s="73"/>
      <c r="P389" s="73"/>
      <c r="Q389" s="73"/>
      <c r="R389" s="73"/>
      <c r="S389" s="73"/>
      <c r="T389" s="73"/>
      <c r="U389" s="73"/>
    </row>
    <row r="390" spans="2:21" x14ac:dyDescent="0.3">
      <c r="B390" s="73"/>
      <c r="C390" s="74"/>
      <c r="D390" s="73"/>
      <c r="E390" s="73"/>
      <c r="F390" s="73"/>
      <c r="G390" s="73"/>
      <c r="H390" s="73"/>
      <c r="I390" s="73"/>
      <c r="J390" s="73"/>
      <c r="K390" s="73"/>
      <c r="L390" s="73"/>
      <c r="M390" s="73"/>
      <c r="N390" s="73"/>
      <c r="O390" s="73"/>
      <c r="P390" s="73"/>
      <c r="Q390" s="73"/>
      <c r="R390" s="73"/>
      <c r="S390" s="73"/>
      <c r="T390" s="73"/>
      <c r="U390" s="73"/>
    </row>
    <row r="391" spans="2:21" x14ac:dyDescent="0.3">
      <c r="B391" s="73"/>
      <c r="C391" s="74"/>
      <c r="D391" s="73"/>
      <c r="E391" s="73"/>
      <c r="F391" s="73"/>
      <c r="G391" s="73"/>
      <c r="H391" s="73"/>
      <c r="I391" s="73"/>
      <c r="J391" s="73"/>
      <c r="K391" s="73"/>
      <c r="L391" s="73"/>
      <c r="M391" s="73"/>
      <c r="N391" s="73"/>
      <c r="O391" s="73"/>
      <c r="P391" s="73"/>
      <c r="Q391" s="73"/>
      <c r="R391" s="73"/>
      <c r="S391" s="73"/>
      <c r="T391" s="73"/>
      <c r="U391" s="73"/>
    </row>
    <row r="392" spans="2:21" x14ac:dyDescent="0.3">
      <c r="B392" s="73"/>
      <c r="C392" s="74"/>
      <c r="D392" s="73"/>
      <c r="E392" s="73"/>
      <c r="F392" s="73"/>
      <c r="G392" s="73"/>
      <c r="H392" s="73"/>
      <c r="I392" s="73"/>
      <c r="J392" s="73"/>
      <c r="K392" s="73"/>
      <c r="L392" s="73"/>
      <c r="M392" s="73"/>
      <c r="N392" s="73"/>
      <c r="O392" s="73"/>
      <c r="P392" s="73"/>
      <c r="Q392" s="73"/>
      <c r="R392" s="73"/>
      <c r="S392" s="73"/>
      <c r="T392" s="73"/>
      <c r="U392" s="73"/>
    </row>
    <row r="393" spans="2:21" x14ac:dyDescent="0.3">
      <c r="B393" s="73"/>
      <c r="C393" s="74"/>
      <c r="D393" s="73"/>
      <c r="E393" s="73"/>
      <c r="F393" s="73"/>
      <c r="G393" s="73"/>
      <c r="H393" s="73"/>
      <c r="I393" s="73"/>
      <c r="J393" s="73"/>
      <c r="K393" s="73"/>
      <c r="L393" s="73"/>
      <c r="M393" s="73"/>
      <c r="N393" s="73"/>
      <c r="O393" s="73"/>
      <c r="P393" s="73"/>
      <c r="Q393" s="73"/>
      <c r="R393" s="73"/>
      <c r="S393" s="73"/>
      <c r="T393" s="73"/>
      <c r="U393" s="73"/>
    </row>
    <row r="394" spans="2:21" x14ac:dyDescent="0.3">
      <c r="B394" s="73"/>
      <c r="C394" s="74"/>
      <c r="D394" s="73"/>
      <c r="E394" s="73"/>
      <c r="F394" s="73"/>
      <c r="G394" s="73"/>
      <c r="H394" s="73"/>
      <c r="I394" s="73"/>
      <c r="J394" s="73"/>
      <c r="K394" s="73"/>
      <c r="L394" s="73"/>
      <c r="M394" s="73"/>
      <c r="N394" s="73"/>
      <c r="O394" s="73"/>
      <c r="P394" s="73"/>
      <c r="Q394" s="73"/>
      <c r="R394" s="73"/>
      <c r="S394" s="73"/>
      <c r="T394" s="73"/>
      <c r="U394" s="73"/>
    </row>
    <row r="395" spans="2:21" x14ac:dyDescent="0.3">
      <c r="B395" s="73"/>
      <c r="C395" s="74"/>
      <c r="D395" s="73"/>
      <c r="E395" s="73"/>
      <c r="F395" s="73"/>
      <c r="G395" s="73"/>
      <c r="H395" s="73"/>
      <c r="I395" s="73"/>
      <c r="J395" s="73"/>
      <c r="K395" s="73"/>
      <c r="L395" s="73"/>
      <c r="M395" s="73"/>
      <c r="N395" s="73"/>
      <c r="O395" s="73"/>
      <c r="P395" s="73"/>
      <c r="Q395" s="73"/>
      <c r="R395" s="73"/>
      <c r="S395" s="73"/>
      <c r="T395" s="73"/>
      <c r="U395" s="73"/>
    </row>
    <row r="396" spans="2:21" x14ac:dyDescent="0.3">
      <c r="B396" s="73"/>
      <c r="C396" s="74"/>
      <c r="D396" s="73"/>
      <c r="E396" s="73"/>
      <c r="F396" s="73"/>
      <c r="G396" s="73"/>
      <c r="H396" s="73"/>
      <c r="I396" s="73"/>
      <c r="J396" s="73"/>
      <c r="K396" s="73"/>
      <c r="L396" s="73"/>
      <c r="M396" s="73"/>
      <c r="N396" s="73"/>
      <c r="O396" s="73"/>
      <c r="P396" s="73"/>
      <c r="Q396" s="73"/>
      <c r="R396" s="73"/>
      <c r="S396" s="73"/>
      <c r="T396" s="73"/>
      <c r="U396" s="73"/>
    </row>
    <row r="397" spans="2:21" x14ac:dyDescent="0.3">
      <c r="B397" s="73"/>
      <c r="C397" s="74"/>
      <c r="D397" s="73"/>
      <c r="E397" s="73"/>
      <c r="F397" s="73"/>
      <c r="G397" s="73"/>
      <c r="H397" s="73"/>
      <c r="I397" s="73"/>
      <c r="J397" s="73"/>
      <c r="K397" s="73"/>
      <c r="L397" s="73"/>
      <c r="M397" s="73"/>
      <c r="N397" s="73"/>
      <c r="O397" s="73"/>
      <c r="P397" s="73"/>
      <c r="Q397" s="73"/>
      <c r="R397" s="73"/>
      <c r="S397" s="73"/>
      <c r="T397" s="73"/>
      <c r="U397" s="73"/>
    </row>
    <row r="398" spans="2:21" x14ac:dyDescent="0.3">
      <c r="B398" s="73"/>
      <c r="C398" s="74"/>
      <c r="D398" s="73"/>
      <c r="E398" s="73"/>
      <c r="F398" s="73"/>
      <c r="G398" s="73"/>
      <c r="H398" s="73"/>
      <c r="I398" s="73"/>
      <c r="J398" s="73"/>
      <c r="K398" s="73"/>
      <c r="L398" s="73"/>
      <c r="M398" s="73"/>
      <c r="N398" s="73"/>
      <c r="O398" s="73"/>
      <c r="P398" s="73"/>
      <c r="Q398" s="73"/>
      <c r="R398" s="73"/>
      <c r="S398" s="73"/>
      <c r="T398" s="73"/>
      <c r="U398" s="73"/>
    </row>
    <row r="399" spans="2:21" x14ac:dyDescent="0.3">
      <c r="B399" s="73"/>
      <c r="C399" s="74"/>
      <c r="D399" s="73"/>
      <c r="E399" s="73"/>
      <c r="F399" s="73"/>
      <c r="G399" s="73"/>
      <c r="H399" s="73"/>
      <c r="I399" s="73"/>
      <c r="J399" s="73"/>
      <c r="K399" s="73"/>
      <c r="L399" s="73"/>
      <c r="M399" s="73"/>
      <c r="N399" s="73"/>
      <c r="O399" s="73"/>
      <c r="P399" s="73"/>
      <c r="Q399" s="73"/>
      <c r="R399" s="73"/>
      <c r="S399" s="73"/>
      <c r="T399" s="73"/>
      <c r="U399" s="73"/>
    </row>
    <row r="400" spans="2:21" x14ac:dyDescent="0.3">
      <c r="B400" s="73"/>
      <c r="C400" s="74"/>
      <c r="D400" s="73"/>
      <c r="E400" s="73"/>
      <c r="F400" s="73"/>
      <c r="G400" s="73"/>
      <c r="H400" s="73"/>
      <c r="I400" s="73"/>
      <c r="J400" s="73"/>
      <c r="K400" s="73"/>
      <c r="L400" s="73"/>
      <c r="M400" s="73"/>
      <c r="N400" s="73"/>
      <c r="O400" s="73"/>
      <c r="P400" s="73"/>
      <c r="Q400" s="73"/>
      <c r="R400" s="73"/>
      <c r="S400" s="73"/>
      <c r="T400" s="73"/>
      <c r="U400" s="73"/>
    </row>
    <row r="401" spans="2:21" x14ac:dyDescent="0.3">
      <c r="B401" s="73"/>
      <c r="C401" s="74"/>
      <c r="D401" s="73"/>
      <c r="E401" s="73"/>
      <c r="F401" s="73"/>
      <c r="G401" s="73"/>
      <c r="H401" s="73"/>
      <c r="I401" s="73"/>
      <c r="J401" s="73"/>
      <c r="K401" s="73"/>
      <c r="L401" s="73"/>
      <c r="M401" s="73"/>
      <c r="N401" s="73"/>
      <c r="O401" s="73"/>
      <c r="P401" s="73"/>
      <c r="Q401" s="73"/>
      <c r="R401" s="73"/>
      <c r="S401" s="73"/>
      <c r="T401" s="73"/>
      <c r="U401" s="73"/>
    </row>
    <row r="402" spans="2:21" x14ac:dyDescent="0.3">
      <c r="B402" s="73"/>
      <c r="C402" s="74"/>
      <c r="D402" s="73"/>
      <c r="E402" s="73"/>
      <c r="F402" s="73"/>
      <c r="G402" s="73"/>
      <c r="H402" s="73"/>
      <c r="I402" s="73"/>
      <c r="J402" s="73"/>
      <c r="K402" s="73"/>
      <c r="L402" s="73"/>
      <c r="M402" s="73"/>
      <c r="N402" s="73"/>
      <c r="O402" s="73"/>
      <c r="P402" s="73"/>
      <c r="Q402" s="73"/>
      <c r="R402" s="73"/>
      <c r="S402" s="73"/>
      <c r="T402" s="73"/>
      <c r="U402" s="73"/>
    </row>
    <row r="403" spans="2:21" x14ac:dyDescent="0.3">
      <c r="B403" s="73"/>
      <c r="C403" s="74"/>
      <c r="D403" s="73"/>
      <c r="E403" s="73"/>
      <c r="F403" s="73"/>
      <c r="G403" s="73"/>
      <c r="H403" s="73"/>
      <c r="I403" s="73"/>
      <c r="J403" s="73"/>
      <c r="K403" s="73"/>
      <c r="L403" s="73"/>
      <c r="M403" s="73"/>
      <c r="N403" s="73"/>
      <c r="O403" s="73"/>
      <c r="P403" s="73"/>
      <c r="Q403" s="73"/>
      <c r="R403" s="73"/>
      <c r="S403" s="73"/>
      <c r="T403" s="73"/>
      <c r="U403" s="73"/>
    </row>
    <row r="404" spans="2:21" x14ac:dyDescent="0.3">
      <c r="B404" s="73"/>
      <c r="C404" s="74"/>
      <c r="D404" s="73"/>
      <c r="E404" s="73"/>
      <c r="F404" s="73"/>
      <c r="G404" s="73"/>
      <c r="H404" s="73"/>
      <c r="I404" s="73"/>
      <c r="J404" s="73"/>
      <c r="K404" s="73"/>
      <c r="L404" s="73"/>
      <c r="M404" s="73"/>
      <c r="N404" s="73"/>
      <c r="O404" s="73"/>
      <c r="P404" s="73"/>
      <c r="Q404" s="73"/>
      <c r="R404" s="73"/>
      <c r="S404" s="73"/>
      <c r="T404" s="73"/>
      <c r="U404" s="73"/>
    </row>
    <row r="405" spans="2:21" x14ac:dyDescent="0.3">
      <c r="B405" s="73"/>
      <c r="C405" s="74"/>
      <c r="D405" s="73"/>
      <c r="E405" s="73"/>
      <c r="F405" s="73"/>
      <c r="G405" s="73"/>
      <c r="H405" s="73"/>
      <c r="I405" s="73"/>
      <c r="J405" s="73"/>
      <c r="K405" s="73"/>
      <c r="L405" s="73"/>
      <c r="M405" s="73"/>
      <c r="N405" s="73"/>
      <c r="O405" s="73"/>
      <c r="P405" s="73"/>
      <c r="Q405" s="73"/>
      <c r="R405" s="73"/>
      <c r="S405" s="73"/>
      <c r="T405" s="73"/>
      <c r="U405" s="73"/>
    </row>
    <row r="406" spans="2:21" x14ac:dyDescent="0.3">
      <c r="B406" s="73"/>
      <c r="C406" s="74"/>
      <c r="D406" s="73"/>
      <c r="E406" s="73"/>
      <c r="F406" s="73"/>
      <c r="G406" s="73"/>
      <c r="H406" s="73"/>
      <c r="I406" s="73"/>
      <c r="J406" s="73"/>
      <c r="K406" s="73"/>
      <c r="L406" s="73"/>
      <c r="M406" s="73"/>
      <c r="N406" s="73"/>
      <c r="O406" s="73"/>
      <c r="P406" s="73"/>
      <c r="Q406" s="73"/>
      <c r="R406" s="73"/>
      <c r="S406" s="73"/>
      <c r="T406" s="73"/>
      <c r="U406" s="73"/>
    </row>
    <row r="407" spans="2:21" x14ac:dyDescent="0.3">
      <c r="B407" s="73"/>
      <c r="C407" s="74"/>
      <c r="D407" s="73"/>
      <c r="E407" s="73"/>
      <c r="F407" s="73"/>
      <c r="G407" s="73"/>
      <c r="H407" s="73"/>
      <c r="I407" s="73"/>
      <c r="J407" s="73"/>
      <c r="K407" s="73"/>
      <c r="L407" s="73"/>
      <c r="M407" s="73"/>
      <c r="N407" s="73"/>
      <c r="O407" s="73"/>
      <c r="P407" s="73"/>
      <c r="Q407" s="73"/>
      <c r="R407" s="73"/>
      <c r="S407" s="73"/>
      <c r="T407" s="73"/>
      <c r="U407" s="73"/>
    </row>
    <row r="408" spans="2:21" x14ac:dyDescent="0.3">
      <c r="B408" s="73"/>
      <c r="C408" s="74"/>
      <c r="D408" s="73"/>
      <c r="E408" s="73"/>
      <c r="F408" s="73"/>
      <c r="G408" s="73"/>
      <c r="H408" s="73"/>
      <c r="I408" s="73"/>
      <c r="J408" s="73"/>
      <c r="K408" s="73"/>
      <c r="L408" s="73"/>
      <c r="M408" s="73"/>
      <c r="N408" s="73"/>
      <c r="O408" s="73"/>
      <c r="P408" s="73"/>
      <c r="Q408" s="73"/>
      <c r="R408" s="73"/>
      <c r="S408" s="73"/>
      <c r="T408" s="73"/>
      <c r="U408" s="73"/>
    </row>
    <row r="409" spans="2:21" x14ac:dyDescent="0.3">
      <c r="B409" s="73"/>
      <c r="C409" s="74"/>
      <c r="D409" s="73"/>
      <c r="E409" s="73"/>
      <c r="F409" s="73"/>
      <c r="G409" s="73"/>
      <c r="H409" s="73"/>
      <c r="I409" s="73"/>
      <c r="J409" s="73"/>
      <c r="K409" s="73"/>
      <c r="L409" s="73"/>
      <c r="M409" s="73"/>
      <c r="N409" s="73"/>
      <c r="O409" s="73"/>
      <c r="P409" s="73"/>
      <c r="Q409" s="73"/>
      <c r="R409" s="73"/>
      <c r="S409" s="73"/>
      <c r="T409" s="73"/>
      <c r="U409" s="73"/>
    </row>
    <row r="410" spans="2:21" x14ac:dyDescent="0.3">
      <c r="B410" s="73"/>
      <c r="C410" s="74"/>
      <c r="D410" s="73"/>
      <c r="E410" s="73"/>
      <c r="F410" s="73"/>
      <c r="G410" s="73"/>
      <c r="H410" s="73"/>
      <c r="I410" s="73"/>
      <c r="J410" s="73"/>
      <c r="K410" s="73"/>
      <c r="L410" s="73"/>
      <c r="M410" s="73"/>
      <c r="N410" s="73"/>
      <c r="O410" s="73"/>
      <c r="P410" s="73"/>
      <c r="Q410" s="73"/>
      <c r="R410" s="73"/>
      <c r="S410" s="73"/>
      <c r="T410" s="73"/>
      <c r="U410" s="73"/>
    </row>
    <row r="411" spans="2:21" x14ac:dyDescent="0.3">
      <c r="B411" s="73"/>
      <c r="C411" s="74"/>
      <c r="D411" s="73"/>
      <c r="E411" s="73"/>
      <c r="F411" s="73"/>
      <c r="G411" s="73"/>
      <c r="H411" s="73"/>
      <c r="I411" s="73"/>
      <c r="J411" s="73"/>
      <c r="K411" s="73"/>
      <c r="L411" s="73"/>
      <c r="M411" s="73"/>
      <c r="N411" s="73"/>
      <c r="O411" s="73"/>
      <c r="P411" s="73"/>
      <c r="Q411" s="73"/>
      <c r="R411" s="73"/>
      <c r="S411" s="73"/>
      <c r="T411" s="73"/>
      <c r="U411" s="73"/>
    </row>
    <row r="412" spans="2:21" x14ac:dyDescent="0.3">
      <c r="B412" s="73"/>
      <c r="C412" s="74"/>
      <c r="D412" s="73"/>
      <c r="E412" s="73"/>
      <c r="F412" s="73"/>
      <c r="G412" s="73"/>
      <c r="H412" s="73"/>
      <c r="I412" s="73"/>
      <c r="J412" s="73"/>
      <c r="K412" s="73"/>
      <c r="L412" s="73"/>
      <c r="M412" s="73"/>
      <c r="N412" s="73"/>
      <c r="O412" s="73"/>
      <c r="P412" s="73"/>
      <c r="Q412" s="73"/>
      <c r="R412" s="73"/>
      <c r="S412" s="73"/>
      <c r="T412" s="73"/>
      <c r="U412" s="73"/>
    </row>
    <row r="413" spans="2:21" x14ac:dyDescent="0.3">
      <c r="B413" s="73"/>
      <c r="C413" s="74"/>
      <c r="D413" s="73"/>
      <c r="E413" s="73"/>
      <c r="F413" s="73"/>
      <c r="G413" s="73"/>
      <c r="H413" s="73"/>
      <c r="I413" s="73"/>
      <c r="J413" s="73"/>
      <c r="K413" s="73"/>
      <c r="L413" s="73"/>
      <c r="M413" s="73"/>
      <c r="N413" s="73"/>
      <c r="O413" s="73"/>
      <c r="P413" s="73"/>
      <c r="Q413" s="73"/>
      <c r="R413" s="73"/>
      <c r="S413" s="73"/>
      <c r="T413" s="73"/>
      <c r="U413" s="73"/>
    </row>
    <row r="414" spans="2:21" x14ac:dyDescent="0.3">
      <c r="B414" s="73"/>
      <c r="C414" s="74"/>
      <c r="D414" s="73"/>
      <c r="E414" s="73"/>
      <c r="F414" s="73"/>
      <c r="G414" s="73"/>
      <c r="H414" s="73"/>
      <c r="I414" s="73"/>
      <c r="J414" s="73"/>
      <c r="K414" s="73"/>
      <c r="L414" s="73"/>
      <c r="M414" s="73"/>
      <c r="N414" s="73"/>
      <c r="O414" s="73"/>
      <c r="P414" s="73"/>
      <c r="Q414" s="73"/>
      <c r="R414" s="73"/>
      <c r="S414" s="73"/>
      <c r="T414" s="73"/>
      <c r="U414" s="73"/>
    </row>
    <row r="415" spans="2:21" x14ac:dyDescent="0.3">
      <c r="B415" s="73"/>
      <c r="C415" s="74"/>
      <c r="D415" s="73"/>
      <c r="E415" s="73"/>
      <c r="F415" s="73"/>
      <c r="G415" s="73"/>
      <c r="H415" s="73"/>
      <c r="I415" s="73"/>
      <c r="J415" s="73"/>
      <c r="K415" s="73"/>
      <c r="L415" s="73"/>
      <c r="M415" s="73"/>
      <c r="N415" s="73"/>
      <c r="O415" s="73"/>
      <c r="P415" s="73"/>
      <c r="Q415" s="73"/>
      <c r="R415" s="73"/>
      <c r="S415" s="73"/>
      <c r="T415" s="73"/>
      <c r="U415" s="73"/>
    </row>
    <row r="416" spans="2:21" x14ac:dyDescent="0.3">
      <c r="B416" s="73"/>
      <c r="C416" s="74"/>
      <c r="D416" s="73"/>
      <c r="E416" s="73"/>
      <c r="F416" s="73"/>
      <c r="G416" s="73"/>
      <c r="H416" s="73"/>
      <c r="I416" s="73"/>
      <c r="J416" s="73"/>
      <c r="K416" s="73"/>
      <c r="L416" s="73"/>
      <c r="M416" s="73"/>
      <c r="N416" s="73"/>
      <c r="O416" s="73"/>
      <c r="P416" s="73"/>
      <c r="Q416" s="73"/>
      <c r="R416" s="73"/>
      <c r="S416" s="73"/>
      <c r="T416" s="73"/>
      <c r="U416" s="73"/>
    </row>
    <row r="417" spans="2:21" x14ac:dyDescent="0.3">
      <c r="B417" s="73"/>
      <c r="C417" s="74"/>
      <c r="D417" s="73"/>
      <c r="E417" s="73"/>
      <c r="F417" s="73"/>
      <c r="G417" s="73"/>
      <c r="H417" s="73"/>
      <c r="I417" s="73"/>
      <c r="J417" s="73"/>
      <c r="K417" s="73"/>
      <c r="L417" s="73"/>
      <c r="M417" s="73"/>
      <c r="N417" s="73"/>
      <c r="O417" s="73"/>
      <c r="P417" s="73"/>
      <c r="Q417" s="73"/>
      <c r="R417" s="73"/>
      <c r="S417" s="73"/>
      <c r="T417" s="73"/>
      <c r="U417" s="73"/>
    </row>
    <row r="418" spans="2:21" x14ac:dyDescent="0.3">
      <c r="B418" s="73"/>
      <c r="C418" s="74"/>
      <c r="D418" s="73"/>
      <c r="E418" s="73"/>
      <c r="F418" s="73"/>
      <c r="G418" s="73"/>
      <c r="H418" s="73"/>
      <c r="I418" s="73"/>
      <c r="J418" s="73"/>
      <c r="K418" s="73"/>
      <c r="L418" s="73"/>
      <c r="M418" s="73"/>
      <c r="N418" s="73"/>
      <c r="O418" s="73"/>
      <c r="P418" s="73"/>
      <c r="Q418" s="73"/>
      <c r="R418" s="73"/>
      <c r="S418" s="73"/>
      <c r="T418" s="73"/>
      <c r="U418" s="73"/>
    </row>
    <row r="419" spans="2:21" x14ac:dyDescent="0.3">
      <c r="B419" s="73"/>
      <c r="C419" s="74"/>
      <c r="D419" s="73"/>
      <c r="E419" s="73"/>
      <c r="F419" s="73"/>
      <c r="G419" s="73"/>
      <c r="H419" s="73"/>
      <c r="I419" s="73"/>
      <c r="J419" s="73"/>
      <c r="K419" s="73"/>
      <c r="L419" s="73"/>
      <c r="M419" s="73"/>
      <c r="N419" s="73"/>
      <c r="O419" s="73"/>
      <c r="P419" s="73"/>
      <c r="Q419" s="73"/>
      <c r="R419" s="73"/>
      <c r="S419" s="73"/>
      <c r="T419" s="73"/>
      <c r="U419" s="73"/>
    </row>
    <row r="420" spans="2:21" x14ac:dyDescent="0.3">
      <c r="B420" s="73"/>
      <c r="C420" s="74"/>
      <c r="D420" s="73"/>
      <c r="E420" s="73"/>
      <c r="F420" s="73"/>
      <c r="G420" s="73"/>
      <c r="H420" s="73"/>
      <c r="I420" s="73"/>
      <c r="J420" s="73"/>
      <c r="K420" s="73"/>
      <c r="L420" s="73"/>
      <c r="M420" s="73"/>
      <c r="N420" s="73"/>
      <c r="O420" s="73"/>
      <c r="P420" s="73"/>
      <c r="Q420" s="73"/>
      <c r="R420" s="73"/>
      <c r="S420" s="73"/>
      <c r="T420" s="73"/>
      <c r="U420" s="73"/>
    </row>
    <row r="421" spans="2:21" x14ac:dyDescent="0.3">
      <c r="B421" s="73"/>
      <c r="C421" s="74"/>
      <c r="D421" s="73"/>
      <c r="E421" s="73"/>
      <c r="F421" s="73"/>
      <c r="G421" s="73"/>
      <c r="H421" s="73"/>
      <c r="I421" s="73"/>
      <c r="J421" s="73"/>
      <c r="K421" s="73"/>
      <c r="L421" s="73"/>
      <c r="M421" s="73"/>
      <c r="N421" s="73"/>
      <c r="O421" s="73"/>
      <c r="P421" s="73"/>
      <c r="Q421" s="73"/>
      <c r="R421" s="73"/>
      <c r="S421" s="73"/>
      <c r="T421" s="73"/>
      <c r="U421" s="73"/>
    </row>
    <row r="422" spans="2:21" x14ac:dyDescent="0.3">
      <c r="B422" s="73"/>
      <c r="C422" s="74"/>
      <c r="D422" s="73"/>
      <c r="E422" s="73"/>
      <c r="F422" s="73"/>
      <c r="G422" s="73"/>
      <c r="H422" s="73"/>
      <c r="I422" s="73"/>
      <c r="J422" s="73"/>
      <c r="K422" s="73"/>
      <c r="L422" s="73"/>
      <c r="M422" s="73"/>
      <c r="N422" s="73"/>
      <c r="O422" s="73"/>
      <c r="P422" s="73"/>
      <c r="Q422" s="73"/>
      <c r="R422" s="73"/>
      <c r="S422" s="73"/>
      <c r="T422" s="73"/>
      <c r="U422" s="73"/>
    </row>
    <row r="423" spans="2:21" x14ac:dyDescent="0.3">
      <c r="B423" s="73"/>
      <c r="C423" s="74"/>
      <c r="D423" s="73"/>
      <c r="E423" s="73"/>
      <c r="F423" s="73"/>
      <c r="G423" s="73"/>
      <c r="H423" s="73"/>
      <c r="I423" s="73"/>
      <c r="J423" s="73"/>
      <c r="K423" s="73"/>
      <c r="L423" s="73"/>
      <c r="M423" s="73"/>
      <c r="N423" s="73"/>
      <c r="O423" s="73"/>
      <c r="P423" s="73"/>
      <c r="Q423" s="73"/>
      <c r="R423" s="73"/>
      <c r="S423" s="73"/>
      <c r="T423" s="73"/>
      <c r="U423" s="73"/>
    </row>
    <row r="424" spans="2:21" x14ac:dyDescent="0.3">
      <c r="B424" s="73"/>
      <c r="C424" s="74"/>
      <c r="D424" s="73"/>
      <c r="E424" s="73"/>
      <c r="F424" s="73"/>
      <c r="G424" s="73"/>
      <c r="H424" s="73"/>
      <c r="I424" s="73"/>
      <c r="J424" s="73"/>
      <c r="K424" s="73"/>
      <c r="L424" s="73"/>
      <c r="M424" s="73"/>
      <c r="N424" s="73"/>
      <c r="O424" s="73"/>
      <c r="P424" s="73"/>
      <c r="Q424" s="73"/>
      <c r="R424" s="73"/>
      <c r="S424" s="73"/>
      <c r="T424" s="73"/>
      <c r="U424" s="73"/>
    </row>
    <row r="425" spans="2:21" x14ac:dyDescent="0.3">
      <c r="B425" s="73"/>
      <c r="C425" s="74"/>
      <c r="D425" s="73"/>
      <c r="E425" s="73"/>
      <c r="F425" s="73"/>
      <c r="G425" s="73"/>
      <c r="H425" s="73"/>
      <c r="I425" s="73"/>
      <c r="J425" s="73"/>
      <c r="K425" s="73"/>
      <c r="L425" s="73"/>
      <c r="M425" s="73"/>
      <c r="N425" s="73"/>
      <c r="O425" s="73"/>
      <c r="P425" s="73"/>
      <c r="Q425" s="73"/>
      <c r="R425" s="73"/>
      <c r="S425" s="73"/>
      <c r="T425" s="73"/>
      <c r="U425" s="73"/>
    </row>
    <row r="426" spans="2:21" x14ac:dyDescent="0.3">
      <c r="B426" s="73"/>
      <c r="C426" s="74"/>
      <c r="D426" s="73"/>
      <c r="E426" s="73"/>
      <c r="F426" s="73"/>
      <c r="G426" s="73"/>
      <c r="H426" s="73"/>
      <c r="I426" s="73"/>
      <c r="J426" s="73"/>
      <c r="K426" s="73"/>
      <c r="L426" s="73"/>
      <c r="M426" s="73"/>
      <c r="N426" s="73"/>
      <c r="O426" s="73"/>
      <c r="P426" s="73"/>
      <c r="Q426" s="73"/>
      <c r="R426" s="73"/>
      <c r="S426" s="73"/>
      <c r="T426" s="73"/>
      <c r="U426" s="73"/>
    </row>
    <row r="427" spans="2:21" x14ac:dyDescent="0.3">
      <c r="B427" s="73"/>
      <c r="C427" s="74"/>
      <c r="D427" s="73"/>
      <c r="E427" s="73"/>
      <c r="F427" s="73"/>
      <c r="G427" s="73"/>
      <c r="H427" s="73"/>
      <c r="I427" s="73"/>
      <c r="J427" s="73"/>
      <c r="K427" s="73"/>
      <c r="L427" s="73"/>
      <c r="M427" s="73"/>
      <c r="N427" s="73"/>
      <c r="O427" s="73"/>
      <c r="P427" s="73"/>
      <c r="Q427" s="73"/>
      <c r="R427" s="73"/>
      <c r="S427" s="73"/>
      <c r="T427" s="73"/>
      <c r="U427" s="73"/>
    </row>
    <row r="428" spans="2:21" x14ac:dyDescent="0.3">
      <c r="B428" s="73"/>
      <c r="C428" s="74"/>
      <c r="D428" s="73"/>
      <c r="E428" s="73"/>
      <c r="F428" s="73"/>
      <c r="G428" s="73"/>
      <c r="H428" s="73"/>
      <c r="I428" s="73"/>
      <c r="J428" s="73"/>
      <c r="K428" s="73"/>
      <c r="L428" s="73"/>
      <c r="M428" s="73"/>
      <c r="N428" s="73"/>
      <c r="O428" s="73"/>
      <c r="P428" s="73"/>
      <c r="Q428" s="73"/>
      <c r="R428" s="73"/>
      <c r="S428" s="73"/>
      <c r="T428" s="73"/>
      <c r="U428" s="73"/>
    </row>
    <row r="429" spans="2:21" x14ac:dyDescent="0.3">
      <c r="B429" s="73"/>
      <c r="C429" s="74"/>
      <c r="D429" s="73"/>
      <c r="E429" s="73"/>
      <c r="F429" s="73"/>
      <c r="G429" s="73"/>
      <c r="H429" s="73"/>
      <c r="I429" s="73"/>
      <c r="J429" s="73"/>
      <c r="K429" s="73"/>
      <c r="L429" s="73"/>
      <c r="M429" s="73"/>
      <c r="N429" s="73"/>
      <c r="O429" s="73"/>
      <c r="P429" s="73"/>
      <c r="Q429" s="73"/>
      <c r="R429" s="73"/>
      <c r="S429" s="73"/>
      <c r="T429" s="73"/>
      <c r="U429" s="73"/>
    </row>
    <row r="430" spans="2:21" x14ac:dyDescent="0.3">
      <c r="B430" s="73"/>
      <c r="C430" s="74"/>
      <c r="D430" s="73"/>
      <c r="E430" s="73"/>
      <c r="F430" s="73"/>
      <c r="G430" s="73"/>
      <c r="H430" s="73"/>
      <c r="I430" s="73"/>
      <c r="J430" s="73"/>
      <c r="K430" s="73"/>
      <c r="L430" s="73"/>
      <c r="M430" s="73"/>
      <c r="N430" s="73"/>
      <c r="O430" s="73"/>
      <c r="P430" s="73"/>
      <c r="Q430" s="73"/>
      <c r="R430" s="73"/>
      <c r="S430" s="73"/>
      <c r="T430" s="73"/>
      <c r="U430" s="73"/>
    </row>
    <row r="431" spans="2:21" x14ac:dyDescent="0.3">
      <c r="B431" s="73"/>
      <c r="C431" s="74"/>
      <c r="D431" s="73"/>
      <c r="E431" s="73"/>
      <c r="F431" s="73"/>
      <c r="G431" s="73"/>
      <c r="H431" s="73"/>
      <c r="I431" s="73"/>
      <c r="J431" s="73"/>
      <c r="K431" s="73"/>
      <c r="L431" s="73"/>
      <c r="M431" s="73"/>
      <c r="N431" s="73"/>
      <c r="O431" s="73"/>
      <c r="P431" s="73"/>
      <c r="Q431" s="73"/>
      <c r="R431" s="73"/>
      <c r="S431" s="73"/>
      <c r="T431" s="73"/>
      <c r="U431" s="73"/>
    </row>
    <row r="432" spans="2:21" x14ac:dyDescent="0.3">
      <c r="B432" s="73"/>
      <c r="C432" s="74"/>
      <c r="D432" s="73"/>
      <c r="E432" s="73"/>
      <c r="F432" s="73"/>
      <c r="G432" s="73"/>
      <c r="H432" s="73"/>
      <c r="I432" s="73"/>
      <c r="J432" s="73"/>
      <c r="K432" s="73"/>
      <c r="L432" s="73"/>
      <c r="M432" s="73"/>
      <c r="N432" s="73"/>
      <c r="O432" s="73"/>
      <c r="P432" s="73"/>
      <c r="Q432" s="73"/>
      <c r="R432" s="73"/>
      <c r="S432" s="73"/>
      <c r="T432" s="73"/>
      <c r="U432" s="73"/>
    </row>
    <row r="433" spans="2:21" x14ac:dyDescent="0.3">
      <c r="B433" s="73"/>
      <c r="C433" s="74"/>
      <c r="D433" s="73"/>
      <c r="E433" s="73"/>
      <c r="F433" s="73"/>
      <c r="G433" s="73"/>
      <c r="H433" s="73"/>
      <c r="I433" s="73"/>
      <c r="J433" s="73"/>
      <c r="K433" s="73"/>
      <c r="L433" s="73"/>
      <c r="M433" s="73"/>
      <c r="N433" s="73"/>
      <c r="O433" s="73"/>
      <c r="P433" s="73"/>
      <c r="Q433" s="73"/>
      <c r="R433" s="73"/>
      <c r="S433" s="73"/>
      <c r="T433" s="73"/>
      <c r="U433" s="73"/>
    </row>
    <row r="434" spans="2:21" x14ac:dyDescent="0.3">
      <c r="B434" s="73"/>
      <c r="C434" s="74"/>
      <c r="D434" s="73"/>
      <c r="E434" s="73"/>
      <c r="F434" s="73"/>
      <c r="G434" s="73"/>
      <c r="H434" s="73"/>
      <c r="I434" s="73"/>
      <c r="J434" s="73"/>
      <c r="K434" s="73"/>
      <c r="L434" s="73"/>
      <c r="M434" s="73"/>
      <c r="N434" s="73"/>
      <c r="O434" s="73"/>
      <c r="P434" s="73"/>
      <c r="Q434" s="73"/>
      <c r="R434" s="73"/>
      <c r="S434" s="73"/>
      <c r="T434" s="73"/>
      <c r="U434" s="73"/>
    </row>
    <row r="435" spans="2:21" x14ac:dyDescent="0.3">
      <c r="B435" s="73"/>
      <c r="C435" s="74"/>
      <c r="D435" s="73"/>
      <c r="E435" s="73"/>
      <c r="F435" s="73"/>
      <c r="G435" s="73"/>
      <c r="H435" s="73"/>
      <c r="I435" s="73"/>
      <c r="J435" s="73"/>
      <c r="K435" s="73"/>
      <c r="L435" s="73"/>
      <c r="M435" s="73"/>
      <c r="N435" s="73"/>
      <c r="O435" s="73"/>
      <c r="P435" s="73"/>
      <c r="Q435" s="73"/>
      <c r="R435" s="73"/>
      <c r="S435" s="73"/>
      <c r="T435" s="73"/>
      <c r="U435" s="73"/>
    </row>
    <row r="436" spans="2:21" x14ac:dyDescent="0.3">
      <c r="B436" s="73"/>
      <c r="C436" s="74"/>
      <c r="D436" s="73"/>
      <c r="E436" s="73"/>
      <c r="F436" s="73"/>
      <c r="G436" s="73"/>
      <c r="H436" s="73"/>
      <c r="I436" s="73"/>
      <c r="J436" s="73"/>
      <c r="K436" s="73"/>
      <c r="L436" s="73"/>
      <c r="M436" s="73"/>
      <c r="N436" s="73"/>
      <c r="O436" s="73"/>
      <c r="P436" s="73"/>
      <c r="Q436" s="73"/>
      <c r="R436" s="73"/>
      <c r="S436" s="73"/>
      <c r="T436" s="73"/>
      <c r="U436" s="73"/>
    </row>
    <row r="437" spans="2:21" x14ac:dyDescent="0.3">
      <c r="B437" s="73"/>
      <c r="C437" s="74"/>
      <c r="D437" s="73"/>
      <c r="E437" s="73"/>
      <c r="F437" s="73"/>
      <c r="G437" s="73"/>
      <c r="H437" s="73"/>
      <c r="I437" s="73"/>
      <c r="J437" s="73"/>
      <c r="K437" s="73"/>
      <c r="L437" s="73"/>
      <c r="M437" s="73"/>
      <c r="N437" s="73"/>
      <c r="O437" s="73"/>
      <c r="P437" s="73"/>
      <c r="Q437" s="73"/>
      <c r="R437" s="73"/>
      <c r="S437" s="73"/>
      <c r="T437" s="73"/>
      <c r="U437" s="73"/>
    </row>
    <row r="438" spans="2:21" x14ac:dyDescent="0.3">
      <c r="B438" s="73"/>
      <c r="C438" s="74"/>
      <c r="D438" s="73"/>
      <c r="E438" s="73"/>
      <c r="F438" s="73"/>
      <c r="G438" s="73"/>
      <c r="H438" s="73"/>
      <c r="I438" s="73"/>
      <c r="J438" s="73"/>
      <c r="K438" s="73"/>
      <c r="L438" s="73"/>
      <c r="M438" s="73"/>
      <c r="N438" s="73"/>
      <c r="O438" s="73"/>
      <c r="P438" s="73"/>
      <c r="Q438" s="73"/>
      <c r="R438" s="73"/>
      <c r="S438" s="73"/>
      <c r="T438" s="73"/>
      <c r="U438" s="73"/>
    </row>
    <row r="439" spans="2:21" x14ac:dyDescent="0.3">
      <c r="B439" s="73"/>
      <c r="C439" s="74"/>
      <c r="D439" s="73"/>
      <c r="E439" s="73"/>
      <c r="F439" s="73"/>
      <c r="G439" s="73"/>
      <c r="H439" s="73"/>
      <c r="I439" s="73"/>
      <c r="J439" s="73"/>
      <c r="K439" s="73"/>
      <c r="L439" s="73"/>
      <c r="M439" s="73"/>
      <c r="N439" s="73"/>
      <c r="O439" s="73"/>
      <c r="P439" s="73"/>
      <c r="Q439" s="73"/>
      <c r="R439" s="73"/>
      <c r="S439" s="73"/>
      <c r="T439" s="73"/>
      <c r="U439" s="73"/>
    </row>
    <row r="440" spans="2:21" x14ac:dyDescent="0.3">
      <c r="B440" s="73"/>
      <c r="C440" s="74"/>
      <c r="D440" s="73"/>
      <c r="E440" s="73"/>
      <c r="F440" s="73"/>
      <c r="G440" s="73"/>
      <c r="H440" s="73"/>
      <c r="I440" s="73"/>
      <c r="J440" s="73"/>
      <c r="K440" s="73"/>
      <c r="L440" s="73"/>
      <c r="M440" s="73"/>
      <c r="N440" s="73"/>
      <c r="O440" s="73"/>
      <c r="P440" s="73"/>
      <c r="Q440" s="73"/>
      <c r="R440" s="73"/>
      <c r="S440" s="73"/>
      <c r="T440" s="73"/>
      <c r="U440" s="73"/>
    </row>
    <row r="441" spans="2:21" x14ac:dyDescent="0.3">
      <c r="B441" s="73"/>
      <c r="C441" s="74"/>
      <c r="D441" s="73"/>
      <c r="E441" s="73"/>
      <c r="F441" s="73"/>
      <c r="G441" s="73"/>
      <c r="H441" s="73"/>
      <c r="I441" s="73"/>
      <c r="J441" s="73"/>
      <c r="K441" s="73"/>
      <c r="L441" s="73"/>
      <c r="M441" s="73"/>
      <c r="N441" s="73"/>
      <c r="O441" s="73"/>
      <c r="P441" s="73"/>
      <c r="Q441" s="73"/>
      <c r="R441" s="73"/>
      <c r="S441" s="73"/>
      <c r="T441" s="73"/>
      <c r="U441" s="73"/>
    </row>
    <row r="442" spans="2:21" x14ac:dyDescent="0.3">
      <c r="B442" s="73"/>
      <c r="C442" s="74"/>
      <c r="D442" s="73"/>
      <c r="E442" s="73"/>
      <c r="F442" s="73"/>
      <c r="G442" s="73"/>
      <c r="H442" s="73"/>
      <c r="I442" s="73"/>
      <c r="J442" s="73"/>
      <c r="K442" s="73"/>
      <c r="L442" s="73"/>
      <c r="M442" s="73"/>
      <c r="N442" s="73"/>
      <c r="O442" s="73"/>
      <c r="P442" s="73"/>
      <c r="Q442" s="73"/>
      <c r="R442" s="73"/>
      <c r="S442" s="73"/>
      <c r="T442" s="73"/>
      <c r="U442" s="73"/>
    </row>
    <row r="443" spans="2:21" x14ac:dyDescent="0.3">
      <c r="B443" s="73"/>
      <c r="C443" s="74"/>
      <c r="D443" s="73"/>
      <c r="E443" s="73"/>
      <c r="F443" s="73"/>
      <c r="G443" s="73"/>
      <c r="H443" s="73"/>
      <c r="I443" s="73"/>
      <c r="J443" s="73"/>
      <c r="K443" s="73"/>
      <c r="L443" s="73"/>
      <c r="M443" s="73"/>
      <c r="N443" s="73"/>
      <c r="O443" s="73"/>
      <c r="P443" s="73"/>
      <c r="Q443" s="73"/>
      <c r="R443" s="73"/>
      <c r="S443" s="73"/>
      <c r="T443" s="73"/>
      <c r="U443" s="73"/>
    </row>
    <row r="444" spans="2:21" x14ac:dyDescent="0.3">
      <c r="B444" s="73"/>
      <c r="C444" s="74"/>
      <c r="D444" s="73"/>
      <c r="E444" s="73"/>
      <c r="F444" s="73"/>
      <c r="G444" s="73"/>
      <c r="H444" s="73"/>
      <c r="I444" s="73"/>
      <c r="J444" s="73"/>
      <c r="K444" s="73"/>
      <c r="L444" s="73"/>
      <c r="M444" s="73"/>
      <c r="N444" s="73"/>
      <c r="O444" s="73"/>
      <c r="P444" s="73"/>
      <c r="Q444" s="73"/>
      <c r="R444" s="73"/>
      <c r="S444" s="73"/>
      <c r="T444" s="73"/>
      <c r="U444" s="73"/>
    </row>
    <row r="445" spans="2:21" x14ac:dyDescent="0.3">
      <c r="B445" s="73"/>
      <c r="C445" s="74"/>
      <c r="D445" s="73"/>
      <c r="E445" s="73"/>
      <c r="F445" s="73"/>
      <c r="G445" s="73"/>
      <c r="H445" s="73"/>
      <c r="I445" s="73"/>
      <c r="J445" s="73"/>
      <c r="K445" s="73"/>
      <c r="L445" s="73"/>
      <c r="M445" s="73"/>
      <c r="N445" s="73"/>
      <c r="O445" s="73"/>
      <c r="P445" s="73"/>
      <c r="Q445" s="73"/>
      <c r="R445" s="73"/>
      <c r="S445" s="73"/>
      <c r="T445" s="73"/>
      <c r="U445" s="73"/>
    </row>
    <row r="446" spans="2:21" x14ac:dyDescent="0.3">
      <c r="B446" s="73"/>
      <c r="C446" s="74"/>
      <c r="D446" s="73"/>
      <c r="E446" s="73"/>
      <c r="F446" s="73"/>
      <c r="G446" s="73"/>
      <c r="H446" s="73"/>
      <c r="I446" s="73"/>
      <c r="J446" s="73"/>
      <c r="K446" s="73"/>
      <c r="L446" s="73"/>
      <c r="M446" s="73"/>
      <c r="N446" s="73"/>
      <c r="O446" s="73"/>
      <c r="P446" s="73"/>
      <c r="Q446" s="73"/>
      <c r="R446" s="73"/>
      <c r="S446" s="73"/>
      <c r="T446" s="73"/>
      <c r="U446" s="73"/>
    </row>
    <row r="447" spans="2:21" x14ac:dyDescent="0.3">
      <c r="B447" s="73"/>
      <c r="C447" s="74"/>
      <c r="D447" s="73"/>
      <c r="E447" s="73"/>
      <c r="F447" s="73"/>
      <c r="G447" s="73"/>
      <c r="H447" s="73"/>
      <c r="I447" s="73"/>
      <c r="J447" s="73"/>
      <c r="K447" s="73"/>
      <c r="L447" s="73"/>
      <c r="M447" s="73"/>
      <c r="N447" s="73"/>
      <c r="O447" s="73"/>
      <c r="P447" s="73"/>
      <c r="Q447" s="73"/>
      <c r="R447" s="73"/>
      <c r="S447" s="73"/>
      <c r="T447" s="73"/>
      <c r="U447" s="73"/>
    </row>
    <row r="448" spans="2:21" x14ac:dyDescent="0.3">
      <c r="B448" s="73"/>
      <c r="C448" s="74"/>
      <c r="D448" s="73"/>
      <c r="E448" s="73"/>
      <c r="F448" s="73"/>
      <c r="G448" s="73"/>
      <c r="H448" s="73"/>
      <c r="I448" s="73"/>
      <c r="J448" s="73"/>
      <c r="K448" s="73"/>
      <c r="L448" s="73"/>
      <c r="M448" s="73"/>
      <c r="N448" s="73"/>
      <c r="O448" s="73"/>
      <c r="P448" s="73"/>
      <c r="Q448" s="73"/>
      <c r="R448" s="73"/>
      <c r="S448" s="73"/>
      <c r="T448" s="73"/>
      <c r="U448" s="73"/>
    </row>
    <row r="449" spans="2:21" x14ac:dyDescent="0.3">
      <c r="B449" s="73"/>
      <c r="C449" s="74"/>
      <c r="D449" s="73"/>
      <c r="E449" s="73"/>
      <c r="F449" s="73"/>
      <c r="G449" s="73"/>
      <c r="H449" s="73"/>
      <c r="I449" s="73"/>
      <c r="J449" s="73"/>
      <c r="K449" s="73"/>
      <c r="L449" s="73"/>
      <c r="M449" s="73"/>
      <c r="N449" s="73"/>
      <c r="O449" s="73"/>
      <c r="P449" s="73"/>
      <c r="Q449" s="73"/>
      <c r="R449" s="73"/>
      <c r="S449" s="73"/>
      <c r="T449" s="73"/>
      <c r="U449" s="73"/>
    </row>
    <row r="450" spans="2:21" x14ac:dyDescent="0.3">
      <c r="B450" s="73"/>
      <c r="C450" s="74"/>
      <c r="D450" s="73"/>
      <c r="E450" s="73"/>
      <c r="F450" s="73"/>
      <c r="G450" s="73"/>
      <c r="H450" s="73"/>
      <c r="I450" s="73"/>
      <c r="J450" s="73"/>
      <c r="K450" s="73"/>
      <c r="L450" s="73"/>
      <c r="M450" s="73"/>
      <c r="N450" s="73"/>
      <c r="O450" s="73"/>
      <c r="P450" s="73"/>
      <c r="Q450" s="73"/>
      <c r="R450" s="73"/>
      <c r="S450" s="73"/>
      <c r="T450" s="73"/>
      <c r="U450" s="73"/>
    </row>
    <row r="451" spans="2:21" x14ac:dyDescent="0.3">
      <c r="B451" s="73"/>
      <c r="C451" s="74"/>
      <c r="D451" s="73"/>
      <c r="E451" s="73"/>
      <c r="F451" s="73"/>
      <c r="G451" s="73"/>
      <c r="H451" s="73"/>
      <c r="I451" s="73"/>
      <c r="J451" s="73"/>
      <c r="K451" s="73"/>
      <c r="L451" s="73"/>
      <c r="M451" s="73"/>
      <c r="N451" s="73"/>
      <c r="O451" s="73"/>
      <c r="P451" s="73"/>
      <c r="Q451" s="73"/>
      <c r="R451" s="73"/>
      <c r="S451" s="73"/>
      <c r="T451" s="73"/>
      <c r="U451" s="73"/>
    </row>
    <row r="452" spans="2:21" x14ac:dyDescent="0.3">
      <c r="B452" s="73"/>
      <c r="C452" s="74"/>
      <c r="D452" s="73"/>
      <c r="E452" s="73"/>
      <c r="F452" s="73"/>
      <c r="G452" s="73"/>
      <c r="H452" s="73"/>
      <c r="I452" s="73"/>
      <c r="J452" s="73"/>
      <c r="K452" s="73"/>
      <c r="L452" s="73"/>
      <c r="M452" s="73"/>
      <c r="N452" s="73"/>
      <c r="O452" s="73"/>
      <c r="P452" s="73"/>
      <c r="Q452" s="73"/>
      <c r="R452" s="73"/>
      <c r="S452" s="73"/>
      <c r="T452" s="73"/>
      <c r="U452" s="73"/>
    </row>
    <row r="453" spans="2:21" x14ac:dyDescent="0.3">
      <c r="B453" s="73"/>
      <c r="C453" s="74"/>
      <c r="D453" s="73"/>
      <c r="E453" s="73"/>
      <c r="F453" s="73"/>
      <c r="G453" s="73"/>
      <c r="H453" s="73"/>
      <c r="I453" s="73"/>
      <c r="J453" s="73"/>
      <c r="K453" s="73"/>
      <c r="L453" s="73"/>
      <c r="M453" s="73"/>
      <c r="N453" s="73"/>
      <c r="O453" s="73"/>
      <c r="P453" s="73"/>
      <c r="Q453" s="73"/>
      <c r="R453" s="73"/>
      <c r="S453" s="73"/>
      <c r="T453" s="73"/>
      <c r="U453" s="73"/>
    </row>
    <row r="454" spans="2:21" x14ac:dyDescent="0.3">
      <c r="B454" s="73"/>
      <c r="C454" s="74"/>
      <c r="D454" s="73"/>
      <c r="E454" s="73"/>
      <c r="F454" s="73"/>
      <c r="G454" s="73"/>
      <c r="H454" s="73"/>
      <c r="I454" s="73"/>
      <c r="J454" s="73"/>
      <c r="K454" s="73"/>
      <c r="L454" s="73"/>
      <c r="M454" s="73"/>
      <c r="N454" s="73"/>
      <c r="O454" s="73"/>
      <c r="P454" s="73"/>
      <c r="Q454" s="73"/>
      <c r="R454" s="73"/>
      <c r="S454" s="73"/>
      <c r="T454" s="73"/>
      <c r="U454" s="73"/>
    </row>
    <row r="455" spans="2:21" x14ac:dyDescent="0.3">
      <c r="B455" s="73"/>
      <c r="C455" s="74"/>
      <c r="D455" s="73"/>
      <c r="E455" s="73"/>
      <c r="F455" s="73"/>
      <c r="G455" s="73"/>
      <c r="H455" s="73"/>
      <c r="I455" s="73"/>
      <c r="J455" s="73"/>
      <c r="K455" s="73"/>
      <c r="L455" s="73"/>
      <c r="M455" s="73"/>
      <c r="N455" s="73"/>
      <c r="O455" s="73"/>
      <c r="P455" s="73"/>
      <c r="Q455" s="73"/>
      <c r="R455" s="73"/>
      <c r="S455" s="73"/>
      <c r="T455" s="73"/>
      <c r="U455" s="73"/>
    </row>
    <row r="456" spans="2:21" x14ac:dyDescent="0.3">
      <c r="B456" s="73"/>
      <c r="C456" s="74"/>
      <c r="D456" s="73"/>
      <c r="E456" s="73"/>
      <c r="F456" s="73"/>
      <c r="G456" s="73"/>
      <c r="H456" s="73"/>
      <c r="I456" s="73"/>
      <c r="J456" s="73"/>
      <c r="K456" s="73"/>
      <c r="L456" s="73"/>
      <c r="M456" s="73"/>
      <c r="N456" s="73"/>
      <c r="O456" s="73"/>
      <c r="P456" s="73"/>
      <c r="Q456" s="73"/>
      <c r="R456" s="73"/>
      <c r="S456" s="73"/>
      <c r="T456" s="73"/>
      <c r="U456" s="73"/>
    </row>
    <row r="457" spans="2:21" x14ac:dyDescent="0.3">
      <c r="B457" s="73"/>
      <c r="C457" s="74"/>
      <c r="D457" s="73"/>
      <c r="E457" s="73"/>
      <c r="F457" s="73"/>
      <c r="G457" s="73"/>
      <c r="H457" s="73"/>
      <c r="I457" s="73"/>
      <c r="J457" s="73"/>
      <c r="K457" s="73"/>
      <c r="L457" s="73"/>
      <c r="M457" s="73"/>
      <c r="N457" s="73"/>
      <c r="O457" s="73"/>
      <c r="P457" s="73"/>
      <c r="Q457" s="73"/>
      <c r="R457" s="73"/>
      <c r="S457" s="73"/>
      <c r="T457" s="73"/>
      <c r="U457" s="73"/>
    </row>
    <row r="458" spans="2:21" x14ac:dyDescent="0.3">
      <c r="B458" s="73"/>
      <c r="C458" s="74"/>
      <c r="D458" s="73"/>
      <c r="E458" s="73"/>
      <c r="F458" s="73"/>
      <c r="G458" s="73"/>
      <c r="H458" s="73"/>
      <c r="I458" s="73"/>
      <c r="J458" s="73"/>
      <c r="K458" s="73"/>
      <c r="L458" s="73"/>
      <c r="M458" s="73"/>
      <c r="N458" s="73"/>
      <c r="O458" s="73"/>
      <c r="P458" s="73"/>
      <c r="Q458" s="73"/>
      <c r="R458" s="73"/>
      <c r="S458" s="73"/>
      <c r="T458" s="73"/>
      <c r="U458" s="73"/>
    </row>
    <row r="459" spans="2:21" x14ac:dyDescent="0.3">
      <c r="B459" s="73"/>
      <c r="C459" s="74"/>
      <c r="D459" s="73"/>
      <c r="E459" s="73"/>
      <c r="F459" s="73"/>
      <c r="G459" s="73"/>
      <c r="H459" s="73"/>
      <c r="I459" s="73"/>
      <c r="J459" s="73"/>
      <c r="K459" s="73"/>
      <c r="L459" s="73"/>
      <c r="M459" s="73"/>
      <c r="N459" s="73"/>
      <c r="O459" s="73"/>
      <c r="P459" s="73"/>
      <c r="Q459" s="73"/>
      <c r="R459" s="73"/>
      <c r="S459" s="73"/>
      <c r="T459" s="73"/>
      <c r="U459" s="73"/>
    </row>
    <row r="460" spans="2:21" x14ac:dyDescent="0.3">
      <c r="B460" s="73"/>
      <c r="C460" s="74"/>
      <c r="D460" s="73"/>
      <c r="E460" s="73"/>
      <c r="F460" s="73"/>
      <c r="G460" s="73"/>
      <c r="H460" s="73"/>
      <c r="I460" s="73"/>
      <c r="J460" s="73"/>
      <c r="K460" s="73"/>
      <c r="L460" s="73"/>
      <c r="M460" s="73"/>
      <c r="N460" s="73"/>
      <c r="O460" s="73"/>
      <c r="P460" s="73"/>
      <c r="Q460" s="73"/>
      <c r="R460" s="73"/>
      <c r="S460" s="73"/>
      <c r="T460" s="73"/>
      <c r="U460" s="73"/>
    </row>
    <row r="461" spans="2:21" x14ac:dyDescent="0.3">
      <c r="B461" s="73"/>
      <c r="C461" s="74"/>
      <c r="D461" s="73"/>
      <c r="E461" s="73"/>
      <c r="F461" s="73"/>
      <c r="G461" s="73"/>
      <c r="H461" s="73"/>
      <c r="I461" s="73"/>
      <c r="J461" s="73"/>
      <c r="K461" s="73"/>
      <c r="L461" s="73"/>
      <c r="M461" s="73"/>
      <c r="N461" s="73"/>
      <c r="O461" s="73"/>
      <c r="P461" s="73"/>
      <c r="Q461" s="73"/>
      <c r="R461" s="73"/>
      <c r="S461" s="73"/>
      <c r="T461" s="73"/>
      <c r="U461" s="73"/>
    </row>
    <row r="462" spans="2:21" x14ac:dyDescent="0.3">
      <c r="B462" s="73"/>
      <c r="C462" s="74"/>
      <c r="D462" s="73"/>
      <c r="E462" s="73"/>
      <c r="F462" s="73"/>
      <c r="G462" s="73"/>
      <c r="H462" s="73"/>
      <c r="I462" s="73"/>
      <c r="J462" s="73"/>
      <c r="K462" s="73"/>
      <c r="L462" s="73"/>
      <c r="M462" s="73"/>
      <c r="N462" s="73"/>
      <c r="O462" s="73"/>
      <c r="P462" s="73"/>
      <c r="Q462" s="73"/>
      <c r="R462" s="73"/>
      <c r="S462" s="73"/>
      <c r="T462" s="73"/>
      <c r="U462" s="73"/>
    </row>
    <row r="463" spans="2:21" x14ac:dyDescent="0.3">
      <c r="B463" s="73"/>
      <c r="C463" s="74"/>
      <c r="D463" s="73"/>
      <c r="E463" s="73"/>
      <c r="F463" s="73"/>
      <c r="G463" s="73"/>
      <c r="H463" s="73"/>
      <c r="I463" s="73"/>
      <c r="J463" s="73"/>
      <c r="K463" s="73"/>
      <c r="L463" s="73"/>
      <c r="M463" s="73"/>
      <c r="N463" s="73"/>
      <c r="O463" s="73"/>
      <c r="P463" s="73"/>
      <c r="Q463" s="73"/>
      <c r="R463" s="73"/>
      <c r="S463" s="73"/>
      <c r="T463" s="73"/>
      <c r="U463" s="73"/>
    </row>
    <row r="464" spans="2:21" x14ac:dyDescent="0.3">
      <c r="B464" s="73"/>
      <c r="C464" s="74"/>
      <c r="D464" s="73"/>
      <c r="E464" s="73"/>
      <c r="F464" s="73"/>
      <c r="G464" s="73"/>
      <c r="H464" s="73"/>
      <c r="I464" s="73"/>
      <c r="J464" s="73"/>
      <c r="K464" s="73"/>
      <c r="L464" s="73"/>
      <c r="M464" s="73"/>
      <c r="N464" s="73"/>
      <c r="O464" s="73"/>
      <c r="P464" s="73"/>
      <c r="Q464" s="73"/>
      <c r="R464" s="73"/>
      <c r="S464" s="73"/>
      <c r="T464" s="73"/>
      <c r="U464" s="73"/>
    </row>
    <row r="465" spans="2:21" x14ac:dyDescent="0.3">
      <c r="B465" s="73"/>
      <c r="C465" s="74"/>
      <c r="D465" s="73"/>
      <c r="E465" s="73"/>
      <c r="F465" s="73"/>
      <c r="G465" s="73"/>
      <c r="H465" s="73"/>
      <c r="I465" s="73"/>
      <c r="J465" s="73"/>
      <c r="K465" s="73"/>
      <c r="L465" s="73"/>
      <c r="M465" s="73"/>
      <c r="N465" s="73"/>
      <c r="O465" s="73"/>
      <c r="P465" s="73"/>
      <c r="Q465" s="73"/>
      <c r="R465" s="73"/>
      <c r="S465" s="73"/>
      <c r="T465" s="73"/>
      <c r="U465" s="73"/>
    </row>
    <row r="466" spans="2:21" x14ac:dyDescent="0.3">
      <c r="B466" s="73"/>
      <c r="C466" s="74"/>
      <c r="D466" s="73"/>
      <c r="E466" s="73"/>
      <c r="F466" s="73"/>
      <c r="G466" s="73"/>
      <c r="H466" s="73"/>
      <c r="I466" s="73"/>
      <c r="J466" s="73"/>
      <c r="K466" s="73"/>
      <c r="L466" s="73"/>
      <c r="M466" s="73"/>
      <c r="N466" s="73"/>
      <c r="O466" s="73"/>
      <c r="P466" s="73"/>
      <c r="Q466" s="73"/>
      <c r="R466" s="73"/>
      <c r="S466" s="73"/>
      <c r="T466" s="73"/>
      <c r="U466" s="73"/>
    </row>
    <row r="467" spans="2:21" x14ac:dyDescent="0.3">
      <c r="B467" s="73"/>
      <c r="C467" s="74"/>
      <c r="D467" s="73"/>
      <c r="E467" s="73"/>
      <c r="F467" s="73"/>
      <c r="G467" s="73"/>
      <c r="H467" s="73"/>
      <c r="I467" s="73"/>
      <c r="J467" s="73"/>
      <c r="K467" s="73"/>
      <c r="L467" s="73"/>
      <c r="M467" s="73"/>
      <c r="N467" s="73"/>
      <c r="O467" s="73"/>
      <c r="P467" s="73"/>
      <c r="Q467" s="73"/>
      <c r="R467" s="73"/>
      <c r="S467" s="73"/>
      <c r="T467" s="73"/>
      <c r="U467" s="73"/>
    </row>
    <row r="468" spans="2:21" x14ac:dyDescent="0.3">
      <c r="B468" s="73"/>
      <c r="C468" s="74"/>
      <c r="D468" s="73"/>
      <c r="E468" s="73"/>
      <c r="F468" s="73"/>
      <c r="G468" s="73"/>
      <c r="H468" s="73"/>
      <c r="I468" s="73"/>
      <c r="J468" s="73"/>
      <c r="K468" s="73"/>
      <c r="L468" s="73"/>
      <c r="M468" s="73"/>
      <c r="N468" s="73"/>
      <c r="O468" s="73"/>
      <c r="P468" s="73"/>
      <c r="Q468" s="73"/>
      <c r="R468" s="73"/>
      <c r="S468" s="73"/>
      <c r="T468" s="73"/>
      <c r="U468" s="73"/>
    </row>
    <row r="469" spans="2:21" x14ac:dyDescent="0.3">
      <c r="B469" s="73"/>
      <c r="C469" s="74"/>
      <c r="D469" s="73"/>
      <c r="E469" s="73"/>
      <c r="F469" s="73"/>
      <c r="G469" s="73"/>
      <c r="H469" s="73"/>
      <c r="I469" s="73"/>
      <c r="J469" s="73"/>
      <c r="K469" s="73"/>
      <c r="L469" s="73"/>
      <c r="M469" s="73"/>
      <c r="N469" s="73"/>
      <c r="O469" s="73"/>
      <c r="P469" s="73"/>
      <c r="Q469" s="73"/>
      <c r="R469" s="73"/>
      <c r="S469" s="73"/>
      <c r="T469" s="73"/>
      <c r="U469" s="73"/>
    </row>
    <row r="470" spans="2:21" x14ac:dyDescent="0.3">
      <c r="B470" s="73"/>
      <c r="C470" s="74"/>
      <c r="D470" s="73"/>
      <c r="E470" s="73"/>
      <c r="F470" s="73"/>
      <c r="G470" s="73"/>
      <c r="H470" s="73"/>
      <c r="I470" s="73"/>
      <c r="J470" s="73"/>
      <c r="K470" s="73"/>
      <c r="L470" s="73"/>
      <c r="M470" s="73"/>
      <c r="N470" s="73"/>
      <c r="O470" s="73"/>
      <c r="P470" s="73"/>
      <c r="Q470" s="73"/>
      <c r="R470" s="73"/>
      <c r="S470" s="73"/>
      <c r="T470" s="73"/>
      <c r="U470" s="73"/>
    </row>
    <row r="471" spans="2:21" x14ac:dyDescent="0.3">
      <c r="B471" s="73"/>
      <c r="C471" s="74"/>
      <c r="D471" s="73"/>
      <c r="E471" s="73"/>
      <c r="F471" s="73"/>
      <c r="G471" s="73"/>
      <c r="H471" s="73"/>
      <c r="I471" s="73"/>
      <c r="J471" s="73"/>
      <c r="K471" s="73"/>
      <c r="L471" s="73"/>
      <c r="M471" s="73"/>
      <c r="N471" s="73"/>
      <c r="O471" s="73"/>
      <c r="P471" s="73"/>
      <c r="Q471" s="73"/>
      <c r="R471" s="73"/>
      <c r="S471" s="73"/>
      <c r="T471" s="73"/>
      <c r="U471" s="73"/>
    </row>
    <row r="472" spans="2:21" x14ac:dyDescent="0.3">
      <c r="B472" s="73"/>
      <c r="C472" s="74"/>
      <c r="D472" s="73"/>
      <c r="E472" s="73"/>
      <c r="F472" s="73"/>
      <c r="G472" s="73"/>
      <c r="H472" s="73"/>
      <c r="I472" s="73"/>
      <c r="J472" s="73"/>
      <c r="K472" s="73"/>
      <c r="L472" s="73"/>
      <c r="M472" s="73"/>
      <c r="N472" s="73"/>
      <c r="O472" s="73"/>
      <c r="P472" s="73"/>
      <c r="Q472" s="73"/>
      <c r="R472" s="73"/>
      <c r="S472" s="73"/>
      <c r="T472" s="73"/>
      <c r="U472" s="73"/>
    </row>
    <row r="473" spans="2:21" x14ac:dyDescent="0.3">
      <c r="B473" s="73"/>
      <c r="C473" s="74"/>
      <c r="D473" s="73"/>
      <c r="E473" s="73"/>
      <c r="F473" s="73"/>
      <c r="G473" s="73"/>
      <c r="H473" s="73"/>
      <c r="I473" s="73"/>
      <c r="J473" s="73"/>
      <c r="K473" s="73"/>
      <c r="L473" s="73"/>
      <c r="M473" s="73"/>
      <c r="N473" s="73"/>
      <c r="O473" s="73"/>
      <c r="P473" s="73"/>
      <c r="Q473" s="73"/>
      <c r="R473" s="73"/>
      <c r="S473" s="73"/>
      <c r="T473" s="73"/>
      <c r="U473" s="73"/>
    </row>
    <row r="474" spans="2:21" x14ac:dyDescent="0.3">
      <c r="B474" s="73"/>
      <c r="C474" s="74"/>
      <c r="D474" s="73"/>
      <c r="E474" s="73"/>
      <c r="F474" s="73"/>
      <c r="G474" s="73"/>
      <c r="H474" s="73"/>
      <c r="I474" s="73"/>
      <c r="J474" s="73"/>
      <c r="K474" s="73"/>
      <c r="L474" s="73"/>
      <c r="M474" s="73"/>
      <c r="N474" s="73"/>
      <c r="O474" s="73"/>
      <c r="P474" s="73"/>
      <c r="Q474" s="73"/>
      <c r="R474" s="73"/>
      <c r="S474" s="73"/>
      <c r="T474" s="73"/>
      <c r="U474" s="73"/>
    </row>
    <row r="475" spans="2:21" x14ac:dyDescent="0.3">
      <c r="B475" s="73"/>
      <c r="C475" s="74"/>
      <c r="D475" s="73"/>
      <c r="E475" s="73"/>
      <c r="F475" s="73"/>
      <c r="G475" s="73"/>
      <c r="H475" s="73"/>
      <c r="I475" s="73"/>
      <c r="J475" s="73"/>
      <c r="K475" s="73"/>
      <c r="L475" s="73"/>
      <c r="M475" s="73"/>
      <c r="N475" s="73"/>
      <c r="O475" s="73"/>
      <c r="P475" s="73"/>
      <c r="Q475" s="73"/>
      <c r="R475" s="73"/>
      <c r="S475" s="73"/>
      <c r="T475" s="73"/>
      <c r="U475" s="73"/>
    </row>
    <row r="476" spans="2:21" x14ac:dyDescent="0.3">
      <c r="B476" s="73"/>
      <c r="C476" s="74"/>
      <c r="D476" s="73"/>
      <c r="E476" s="73"/>
      <c r="F476" s="73"/>
      <c r="G476" s="73"/>
      <c r="H476" s="73"/>
      <c r="I476" s="73"/>
      <c r="J476" s="73"/>
      <c r="K476" s="73"/>
      <c r="L476" s="73"/>
      <c r="M476" s="73"/>
      <c r="N476" s="73"/>
      <c r="O476" s="73"/>
      <c r="P476" s="73"/>
      <c r="Q476" s="73"/>
      <c r="R476" s="73"/>
      <c r="S476" s="73"/>
      <c r="T476" s="73"/>
      <c r="U476" s="73"/>
    </row>
    <row r="477" spans="2:21" x14ac:dyDescent="0.3">
      <c r="B477" s="73"/>
      <c r="C477" s="74"/>
      <c r="D477" s="73"/>
      <c r="E477" s="73"/>
      <c r="F477" s="73"/>
      <c r="G477" s="73"/>
      <c r="H477" s="73"/>
      <c r="I477" s="73"/>
      <c r="J477" s="73"/>
      <c r="K477" s="73"/>
      <c r="L477" s="73"/>
      <c r="M477" s="73"/>
      <c r="N477" s="73"/>
      <c r="O477" s="73"/>
      <c r="P477" s="73"/>
      <c r="Q477" s="73"/>
      <c r="R477" s="73"/>
      <c r="S477" s="73"/>
      <c r="T477" s="73"/>
      <c r="U477" s="73"/>
    </row>
    <row r="478" spans="2:21" x14ac:dyDescent="0.3">
      <c r="B478" s="73"/>
      <c r="C478" s="74"/>
      <c r="D478" s="73"/>
      <c r="E478" s="73"/>
      <c r="F478" s="73"/>
      <c r="G478" s="73"/>
      <c r="H478" s="73"/>
      <c r="I478" s="73"/>
      <c r="J478" s="73"/>
      <c r="K478" s="73"/>
      <c r="L478" s="73"/>
      <c r="M478" s="73"/>
      <c r="N478" s="73"/>
      <c r="O478" s="73"/>
      <c r="P478" s="73"/>
      <c r="Q478" s="73"/>
      <c r="R478" s="73"/>
      <c r="S478" s="73"/>
      <c r="T478" s="73"/>
      <c r="U478" s="73"/>
    </row>
    <row r="479" spans="2:21" x14ac:dyDescent="0.3">
      <c r="B479" s="73"/>
      <c r="C479" s="74"/>
      <c r="D479" s="73"/>
      <c r="E479" s="73"/>
      <c r="F479" s="73"/>
      <c r="G479" s="73"/>
      <c r="H479" s="73"/>
      <c r="I479" s="73"/>
      <c r="J479" s="73"/>
      <c r="K479" s="73"/>
      <c r="L479" s="73"/>
      <c r="M479" s="73"/>
      <c r="N479" s="73"/>
      <c r="O479" s="73"/>
      <c r="P479" s="73"/>
      <c r="Q479" s="73"/>
      <c r="R479" s="73"/>
      <c r="S479" s="73"/>
      <c r="T479" s="73"/>
      <c r="U479" s="73"/>
    </row>
    <row r="480" spans="2:21" x14ac:dyDescent="0.3">
      <c r="B480" s="73"/>
      <c r="C480" s="74"/>
      <c r="D480" s="73"/>
      <c r="E480" s="73"/>
      <c r="F480" s="73"/>
      <c r="G480" s="73"/>
      <c r="H480" s="73"/>
      <c r="I480" s="73"/>
      <c r="J480" s="73"/>
      <c r="K480" s="73"/>
      <c r="L480" s="73"/>
      <c r="M480" s="73"/>
      <c r="N480" s="73"/>
      <c r="O480" s="73"/>
      <c r="P480" s="73"/>
      <c r="Q480" s="73"/>
      <c r="R480" s="73"/>
      <c r="S480" s="73"/>
      <c r="T480" s="73"/>
      <c r="U480" s="73"/>
    </row>
    <row r="481" spans="2:21" x14ac:dyDescent="0.3">
      <c r="B481" s="73"/>
      <c r="C481" s="74"/>
      <c r="D481" s="73"/>
      <c r="E481" s="73"/>
      <c r="F481" s="73"/>
      <c r="G481" s="73"/>
      <c r="H481" s="73"/>
      <c r="I481" s="73"/>
      <c r="J481" s="73"/>
      <c r="K481" s="73"/>
      <c r="L481" s="73"/>
      <c r="M481" s="73"/>
      <c r="N481" s="73"/>
      <c r="O481" s="73"/>
      <c r="P481" s="73"/>
      <c r="Q481" s="73"/>
      <c r="R481" s="73"/>
      <c r="S481" s="73"/>
      <c r="T481" s="73"/>
      <c r="U481" s="73"/>
    </row>
    <row r="482" spans="2:21" x14ac:dyDescent="0.3">
      <c r="B482" s="73"/>
      <c r="C482" s="74"/>
      <c r="D482" s="73"/>
      <c r="E482" s="73"/>
      <c r="F482" s="73"/>
      <c r="G482" s="73"/>
      <c r="H482" s="73"/>
      <c r="I482" s="73"/>
      <c r="J482" s="73"/>
      <c r="K482" s="73"/>
      <c r="L482" s="73"/>
      <c r="M482" s="73"/>
      <c r="N482" s="73"/>
      <c r="O482" s="73"/>
      <c r="P482" s="73"/>
      <c r="Q482" s="73"/>
      <c r="R482" s="73"/>
      <c r="S482" s="73"/>
      <c r="T482" s="73"/>
      <c r="U482" s="73"/>
    </row>
    <row r="483" spans="2:21" x14ac:dyDescent="0.3">
      <c r="B483" s="73"/>
      <c r="C483" s="74"/>
      <c r="D483" s="73"/>
      <c r="E483" s="73"/>
      <c r="F483" s="73"/>
      <c r="G483" s="73"/>
      <c r="H483" s="73"/>
      <c r="I483" s="73"/>
      <c r="J483" s="73"/>
      <c r="K483" s="73"/>
      <c r="L483" s="73"/>
      <c r="M483" s="73"/>
      <c r="N483" s="73"/>
      <c r="O483" s="73"/>
      <c r="P483" s="73"/>
      <c r="Q483" s="73"/>
      <c r="R483" s="73"/>
      <c r="S483" s="73"/>
      <c r="T483" s="73"/>
      <c r="U483" s="73"/>
    </row>
    <row r="484" spans="2:21" x14ac:dyDescent="0.3">
      <c r="B484" s="73"/>
      <c r="C484" s="74"/>
      <c r="D484" s="73"/>
      <c r="E484" s="73"/>
      <c r="F484" s="73"/>
      <c r="G484" s="73"/>
      <c r="H484" s="73"/>
      <c r="I484" s="73"/>
      <c r="J484" s="73"/>
      <c r="K484" s="73"/>
      <c r="L484" s="73"/>
      <c r="M484" s="73"/>
      <c r="N484" s="73"/>
      <c r="O484" s="73"/>
      <c r="P484" s="73"/>
      <c r="Q484" s="73"/>
      <c r="R484" s="73"/>
      <c r="S484" s="73"/>
      <c r="T484" s="73"/>
      <c r="U484" s="73"/>
    </row>
    <row r="485" spans="2:21" x14ac:dyDescent="0.3">
      <c r="B485" s="73"/>
      <c r="C485" s="74"/>
      <c r="D485" s="73"/>
      <c r="E485" s="73"/>
      <c r="F485" s="73"/>
      <c r="G485" s="73"/>
      <c r="H485" s="73"/>
      <c r="I485" s="73"/>
      <c r="J485" s="73"/>
      <c r="K485" s="73"/>
      <c r="L485" s="73"/>
      <c r="M485" s="73"/>
      <c r="N485" s="73"/>
      <c r="O485" s="73"/>
      <c r="P485" s="73"/>
      <c r="Q485" s="73"/>
      <c r="R485" s="73"/>
      <c r="S485" s="73"/>
      <c r="T485" s="73"/>
      <c r="U485" s="73"/>
    </row>
    <row r="486" spans="2:21" x14ac:dyDescent="0.3">
      <c r="B486" s="73"/>
      <c r="C486" s="74"/>
      <c r="D486" s="73"/>
      <c r="E486" s="73"/>
      <c r="F486" s="73"/>
      <c r="G486" s="73"/>
      <c r="H486" s="73"/>
      <c r="I486" s="73"/>
      <c r="J486" s="73"/>
      <c r="K486" s="73"/>
      <c r="L486" s="73"/>
      <c r="M486" s="73"/>
      <c r="N486" s="73"/>
      <c r="O486" s="73"/>
      <c r="P486" s="73"/>
      <c r="Q486" s="73"/>
      <c r="R486" s="73"/>
      <c r="S486" s="73"/>
      <c r="T486" s="73"/>
      <c r="U486" s="73"/>
    </row>
    <row r="487" spans="2:21" x14ac:dyDescent="0.3">
      <c r="B487" s="73"/>
      <c r="C487" s="74"/>
      <c r="D487" s="73"/>
      <c r="E487" s="73"/>
      <c r="F487" s="73"/>
      <c r="G487" s="73"/>
      <c r="H487" s="73"/>
      <c r="I487" s="73"/>
      <c r="J487" s="73"/>
      <c r="K487" s="73"/>
      <c r="L487" s="73"/>
      <c r="M487" s="73"/>
      <c r="N487" s="73"/>
      <c r="O487" s="73"/>
      <c r="P487" s="73"/>
      <c r="Q487" s="73"/>
      <c r="R487" s="73"/>
      <c r="S487" s="73"/>
      <c r="T487" s="73"/>
      <c r="U487" s="73"/>
    </row>
    <row r="488" spans="2:21" x14ac:dyDescent="0.3">
      <c r="B488" s="73"/>
      <c r="C488" s="74"/>
      <c r="D488" s="73"/>
      <c r="E488" s="73"/>
      <c r="F488" s="73"/>
      <c r="G488" s="73"/>
      <c r="H488" s="73"/>
      <c r="I488" s="73"/>
      <c r="J488" s="73"/>
      <c r="K488" s="73"/>
      <c r="L488" s="73"/>
      <c r="M488" s="73"/>
      <c r="N488" s="73"/>
      <c r="O488" s="73"/>
      <c r="P488" s="73"/>
      <c r="Q488" s="73"/>
      <c r="R488" s="73"/>
      <c r="S488" s="73"/>
      <c r="T488" s="73"/>
      <c r="U488" s="73"/>
    </row>
    <row r="489" spans="2:21" x14ac:dyDescent="0.3">
      <c r="B489" s="73"/>
      <c r="C489" s="74"/>
      <c r="D489" s="73"/>
      <c r="E489" s="73"/>
      <c r="F489" s="73"/>
      <c r="G489" s="73"/>
      <c r="H489" s="73"/>
      <c r="I489" s="73"/>
      <c r="J489" s="73"/>
      <c r="K489" s="73"/>
      <c r="L489" s="73"/>
      <c r="M489" s="73"/>
      <c r="N489" s="73"/>
      <c r="O489" s="73"/>
      <c r="P489" s="73"/>
      <c r="Q489" s="73"/>
      <c r="R489" s="73"/>
      <c r="S489" s="73"/>
      <c r="T489" s="73"/>
      <c r="U489" s="73"/>
    </row>
    <row r="490" spans="2:21" x14ac:dyDescent="0.3">
      <c r="B490" s="73"/>
      <c r="C490" s="74"/>
      <c r="D490" s="73"/>
      <c r="E490" s="73"/>
      <c r="F490" s="73"/>
      <c r="G490" s="73"/>
      <c r="H490" s="73"/>
      <c r="I490" s="73"/>
      <c r="J490" s="73"/>
      <c r="K490" s="73"/>
      <c r="L490" s="73"/>
      <c r="M490" s="73"/>
      <c r="N490" s="73"/>
      <c r="O490" s="73"/>
      <c r="P490" s="73"/>
      <c r="Q490" s="73"/>
      <c r="R490" s="73"/>
      <c r="S490" s="73"/>
      <c r="T490" s="73"/>
      <c r="U490" s="73"/>
    </row>
    <row r="491" spans="2:21" x14ac:dyDescent="0.3">
      <c r="B491" s="73"/>
      <c r="C491" s="74"/>
      <c r="D491" s="73"/>
      <c r="E491" s="73"/>
      <c r="F491" s="73"/>
      <c r="G491" s="73"/>
      <c r="H491" s="73"/>
      <c r="I491" s="73"/>
      <c r="J491" s="73"/>
      <c r="K491" s="73"/>
      <c r="L491" s="73"/>
      <c r="M491" s="73"/>
      <c r="N491" s="73"/>
      <c r="O491" s="73"/>
      <c r="P491" s="73"/>
      <c r="Q491" s="73"/>
      <c r="R491" s="73"/>
      <c r="S491" s="73"/>
      <c r="T491" s="73"/>
      <c r="U491" s="73"/>
    </row>
    <row r="492" spans="2:21" x14ac:dyDescent="0.3">
      <c r="B492" s="73"/>
      <c r="C492" s="74"/>
      <c r="D492" s="73"/>
      <c r="E492" s="73"/>
      <c r="F492" s="73"/>
      <c r="G492" s="73"/>
      <c r="H492" s="73"/>
      <c r="I492" s="73"/>
      <c r="J492" s="73"/>
      <c r="K492" s="73"/>
      <c r="L492" s="73"/>
      <c r="M492" s="73"/>
      <c r="N492" s="73"/>
      <c r="O492" s="73"/>
      <c r="P492" s="73"/>
      <c r="Q492" s="73"/>
      <c r="R492" s="73"/>
      <c r="S492" s="73"/>
      <c r="T492" s="73"/>
      <c r="U492" s="73"/>
    </row>
    <row r="493" spans="2:21" x14ac:dyDescent="0.3">
      <c r="B493" s="73"/>
      <c r="C493" s="74"/>
      <c r="D493" s="73"/>
      <c r="E493" s="73"/>
      <c r="F493" s="73"/>
      <c r="G493" s="73"/>
      <c r="H493" s="73"/>
      <c r="I493" s="73"/>
      <c r="J493" s="73"/>
      <c r="K493" s="73"/>
      <c r="L493" s="73"/>
      <c r="M493" s="73"/>
      <c r="N493" s="73"/>
      <c r="O493" s="73"/>
      <c r="P493" s="73"/>
      <c r="Q493" s="73"/>
      <c r="R493" s="73"/>
      <c r="S493" s="73"/>
      <c r="T493" s="73"/>
      <c r="U493" s="73"/>
    </row>
    <row r="494" spans="2:21" x14ac:dyDescent="0.3">
      <c r="B494" s="73"/>
      <c r="C494" s="74"/>
      <c r="D494" s="73"/>
      <c r="E494" s="73"/>
      <c r="F494" s="73"/>
      <c r="G494" s="73"/>
      <c r="H494" s="73"/>
      <c r="I494" s="73"/>
      <c r="J494" s="73"/>
      <c r="K494" s="73"/>
      <c r="L494" s="73"/>
      <c r="M494" s="73"/>
      <c r="N494" s="73"/>
      <c r="O494" s="73"/>
      <c r="P494" s="73"/>
      <c r="Q494" s="73"/>
      <c r="R494" s="73"/>
      <c r="S494" s="73"/>
      <c r="T494" s="73"/>
      <c r="U494" s="73"/>
    </row>
    <row r="495" spans="2:21" x14ac:dyDescent="0.3">
      <c r="B495" s="73"/>
      <c r="C495" s="74"/>
      <c r="D495" s="73"/>
      <c r="E495" s="73"/>
      <c r="F495" s="73"/>
      <c r="G495" s="73"/>
      <c r="H495" s="73"/>
      <c r="I495" s="73"/>
      <c r="J495" s="73"/>
      <c r="K495" s="73"/>
      <c r="L495" s="73"/>
      <c r="M495" s="73"/>
      <c r="N495" s="73"/>
      <c r="O495" s="73"/>
      <c r="P495" s="73"/>
      <c r="Q495" s="73"/>
      <c r="R495" s="73"/>
      <c r="S495" s="73"/>
      <c r="T495" s="73"/>
      <c r="U495" s="73"/>
    </row>
    <row r="496" spans="2:21" x14ac:dyDescent="0.3">
      <c r="B496" s="73"/>
      <c r="C496" s="74"/>
      <c r="D496" s="73"/>
      <c r="E496" s="73"/>
      <c r="F496" s="73"/>
      <c r="G496" s="73"/>
      <c r="H496" s="73"/>
      <c r="I496" s="73"/>
      <c r="J496" s="73"/>
      <c r="K496" s="73"/>
      <c r="L496" s="73"/>
      <c r="M496" s="73"/>
      <c r="N496" s="73"/>
      <c r="O496" s="73"/>
      <c r="P496" s="73"/>
      <c r="Q496" s="73"/>
      <c r="R496" s="73"/>
      <c r="S496" s="73"/>
      <c r="T496" s="73"/>
      <c r="U496" s="73"/>
    </row>
    <row r="497" spans="2:21" x14ac:dyDescent="0.3">
      <c r="B497" s="73"/>
      <c r="C497" s="74"/>
      <c r="D497" s="73"/>
      <c r="E497" s="73"/>
      <c r="F497" s="73"/>
      <c r="G497" s="73"/>
      <c r="H497" s="73"/>
      <c r="I497" s="73"/>
      <c r="J497" s="73"/>
      <c r="K497" s="73"/>
      <c r="L497" s="73"/>
      <c r="M497" s="73"/>
      <c r="N497" s="73"/>
      <c r="O497" s="73"/>
      <c r="P497" s="73"/>
      <c r="Q497" s="73"/>
      <c r="R497" s="73"/>
      <c r="S497" s="73"/>
      <c r="T497" s="73"/>
      <c r="U497" s="73"/>
    </row>
    <row r="498" spans="2:21" x14ac:dyDescent="0.3">
      <c r="B498" s="73"/>
      <c r="C498" s="74"/>
      <c r="D498" s="73"/>
      <c r="E498" s="73"/>
      <c r="F498" s="73"/>
      <c r="G498" s="73"/>
      <c r="H498" s="73"/>
      <c r="I498" s="73"/>
      <c r="J498" s="73"/>
      <c r="K498" s="73"/>
      <c r="L498" s="73"/>
      <c r="M498" s="73"/>
      <c r="N498" s="73"/>
      <c r="O498" s="73"/>
      <c r="P498" s="73"/>
      <c r="Q498" s="73"/>
      <c r="R498" s="73"/>
      <c r="S498" s="73"/>
      <c r="T498" s="73"/>
      <c r="U498" s="73"/>
    </row>
    <row r="499" spans="2:21" x14ac:dyDescent="0.3">
      <c r="B499" s="73"/>
      <c r="C499" s="74"/>
      <c r="D499" s="73"/>
      <c r="E499" s="73"/>
      <c r="F499" s="73"/>
      <c r="G499" s="73"/>
      <c r="H499" s="73"/>
      <c r="I499" s="73"/>
      <c r="J499" s="73"/>
      <c r="K499" s="73"/>
      <c r="L499" s="73"/>
      <c r="M499" s="73"/>
      <c r="N499" s="73"/>
      <c r="O499" s="73"/>
      <c r="P499" s="73"/>
      <c r="Q499" s="73"/>
      <c r="R499" s="73"/>
      <c r="S499" s="73"/>
      <c r="T499" s="73"/>
      <c r="U499" s="73"/>
    </row>
    <row r="500" spans="2:21" x14ac:dyDescent="0.3">
      <c r="B500" s="73"/>
      <c r="C500" s="74"/>
      <c r="D500" s="73"/>
      <c r="E500" s="73"/>
      <c r="F500" s="73"/>
      <c r="G500" s="73"/>
      <c r="H500" s="73"/>
      <c r="I500" s="73"/>
      <c r="J500" s="73"/>
      <c r="K500" s="73"/>
      <c r="L500" s="73"/>
      <c r="M500" s="73"/>
      <c r="N500" s="73"/>
      <c r="O500" s="73"/>
      <c r="P500" s="73"/>
      <c r="Q500" s="73"/>
      <c r="R500" s="73"/>
      <c r="S500" s="73"/>
      <c r="T500" s="73"/>
      <c r="U500" s="73"/>
    </row>
    <row r="501" spans="2:21" x14ac:dyDescent="0.3">
      <c r="B501" s="73"/>
      <c r="C501" s="74"/>
      <c r="D501" s="73"/>
      <c r="E501" s="73"/>
      <c r="F501" s="73"/>
      <c r="G501" s="73"/>
      <c r="H501" s="73"/>
      <c r="I501" s="73"/>
      <c r="J501" s="73"/>
      <c r="K501" s="73"/>
      <c r="L501" s="73"/>
      <c r="M501" s="73"/>
      <c r="N501" s="73"/>
      <c r="O501" s="73"/>
      <c r="P501" s="73"/>
      <c r="Q501" s="73"/>
      <c r="R501" s="73"/>
      <c r="S501" s="73"/>
      <c r="T501" s="73"/>
      <c r="U501" s="73"/>
    </row>
    <row r="502" spans="2:21" x14ac:dyDescent="0.3">
      <c r="B502" s="73"/>
      <c r="C502" s="74"/>
      <c r="D502" s="73"/>
      <c r="E502" s="73"/>
      <c r="F502" s="73"/>
      <c r="G502" s="73"/>
      <c r="H502" s="73"/>
      <c r="I502" s="73"/>
      <c r="J502" s="73"/>
      <c r="K502" s="73"/>
      <c r="L502" s="73"/>
      <c r="M502" s="73"/>
      <c r="N502" s="73"/>
      <c r="O502" s="73"/>
      <c r="P502" s="73"/>
      <c r="Q502" s="73"/>
      <c r="R502" s="73"/>
      <c r="S502" s="73"/>
      <c r="T502" s="73"/>
      <c r="U502" s="73"/>
    </row>
    <row r="503" spans="2:21" x14ac:dyDescent="0.3">
      <c r="B503" s="73"/>
      <c r="C503" s="74"/>
      <c r="D503" s="73"/>
      <c r="E503" s="73"/>
      <c r="F503" s="73"/>
      <c r="G503" s="73"/>
      <c r="H503" s="73"/>
      <c r="I503" s="73"/>
      <c r="J503" s="73"/>
      <c r="K503" s="73"/>
      <c r="L503" s="73"/>
      <c r="M503" s="73"/>
      <c r="N503" s="73"/>
      <c r="O503" s="73"/>
      <c r="P503" s="73"/>
      <c r="Q503" s="73"/>
      <c r="R503" s="73"/>
      <c r="S503" s="73"/>
      <c r="T503" s="73"/>
      <c r="U503" s="73"/>
    </row>
    <row r="504" spans="2:21" x14ac:dyDescent="0.3">
      <c r="B504" s="73"/>
      <c r="C504" s="74"/>
      <c r="D504" s="73"/>
      <c r="E504" s="73"/>
      <c r="F504" s="73"/>
      <c r="G504" s="73"/>
      <c r="H504" s="73"/>
      <c r="I504" s="73"/>
      <c r="J504" s="73"/>
      <c r="K504" s="73"/>
      <c r="L504" s="73"/>
      <c r="M504" s="73"/>
      <c r="N504" s="73"/>
      <c r="O504" s="73"/>
      <c r="P504" s="73"/>
      <c r="Q504" s="73"/>
      <c r="R504" s="73"/>
      <c r="S504" s="73"/>
      <c r="T504" s="73"/>
      <c r="U504" s="73"/>
    </row>
    <row r="505" spans="2:21" x14ac:dyDescent="0.3">
      <c r="B505" s="73"/>
      <c r="C505" s="74"/>
      <c r="D505" s="73"/>
      <c r="E505" s="73"/>
      <c r="F505" s="73"/>
      <c r="G505" s="73"/>
      <c r="H505" s="73"/>
      <c r="I505" s="73"/>
      <c r="J505" s="73"/>
      <c r="K505" s="73"/>
      <c r="L505" s="73"/>
      <c r="M505" s="73"/>
      <c r="N505" s="73"/>
      <c r="O505" s="73"/>
      <c r="P505" s="73"/>
      <c r="Q505" s="73"/>
      <c r="R505" s="73"/>
      <c r="S505" s="73"/>
      <c r="T505" s="73"/>
      <c r="U505" s="73"/>
    </row>
    <row r="506" spans="2:21" x14ac:dyDescent="0.3">
      <c r="B506" s="73"/>
      <c r="C506" s="74"/>
      <c r="D506" s="73"/>
      <c r="E506" s="73"/>
      <c r="F506" s="73"/>
      <c r="G506" s="73"/>
      <c r="H506" s="73"/>
      <c r="I506" s="73"/>
      <c r="J506" s="73"/>
      <c r="K506" s="73"/>
      <c r="L506" s="73"/>
      <c r="M506" s="73"/>
      <c r="N506" s="73"/>
      <c r="O506" s="73"/>
      <c r="P506" s="73"/>
      <c r="Q506" s="73"/>
      <c r="R506" s="73"/>
      <c r="S506" s="73"/>
      <c r="T506" s="73"/>
      <c r="U506" s="73"/>
    </row>
    <row r="507" spans="2:21" x14ac:dyDescent="0.3">
      <c r="B507" s="73"/>
      <c r="C507" s="74"/>
      <c r="D507" s="73"/>
      <c r="E507" s="73"/>
      <c r="F507" s="73"/>
      <c r="G507" s="73"/>
      <c r="H507" s="73"/>
      <c r="I507" s="73"/>
      <c r="J507" s="73"/>
      <c r="K507" s="73"/>
      <c r="L507" s="73"/>
      <c r="M507" s="73"/>
      <c r="N507" s="73"/>
      <c r="O507" s="73"/>
      <c r="P507" s="73"/>
      <c r="Q507" s="73"/>
      <c r="R507" s="73"/>
      <c r="S507" s="73"/>
      <c r="T507" s="73"/>
      <c r="U507" s="73"/>
    </row>
    <row r="508" spans="2:21" x14ac:dyDescent="0.3">
      <c r="B508" s="73"/>
      <c r="C508" s="74"/>
      <c r="D508" s="73"/>
      <c r="E508" s="73"/>
      <c r="F508" s="73"/>
      <c r="G508" s="73"/>
      <c r="H508" s="73"/>
      <c r="I508" s="73"/>
      <c r="J508" s="73"/>
      <c r="K508" s="73"/>
      <c r="L508" s="73"/>
      <c r="M508" s="73"/>
      <c r="N508" s="73"/>
      <c r="O508" s="73"/>
      <c r="P508" s="73"/>
      <c r="Q508" s="73"/>
      <c r="R508" s="73"/>
      <c r="S508" s="73"/>
      <c r="T508" s="73"/>
      <c r="U508" s="73"/>
    </row>
    <row r="509" spans="2:21" x14ac:dyDescent="0.3">
      <c r="B509" s="73"/>
      <c r="C509" s="74"/>
      <c r="D509" s="73"/>
      <c r="E509" s="73"/>
      <c r="F509" s="73"/>
      <c r="G509" s="73"/>
      <c r="H509" s="73"/>
      <c r="I509" s="73"/>
      <c r="J509" s="73"/>
      <c r="K509" s="73"/>
      <c r="L509" s="73"/>
      <c r="M509" s="73"/>
      <c r="N509" s="73"/>
      <c r="O509" s="73"/>
      <c r="P509" s="73"/>
      <c r="Q509" s="73"/>
      <c r="R509" s="73"/>
      <c r="S509" s="73"/>
      <c r="T509" s="73"/>
      <c r="U509" s="73"/>
    </row>
    <row r="510" spans="2:21" x14ac:dyDescent="0.3">
      <c r="B510" s="73"/>
      <c r="C510" s="74"/>
      <c r="D510" s="73"/>
      <c r="E510" s="73"/>
      <c r="F510" s="73"/>
      <c r="G510" s="73"/>
      <c r="H510" s="73"/>
      <c r="I510" s="73"/>
      <c r="J510" s="73"/>
      <c r="K510" s="73"/>
      <c r="L510" s="73"/>
      <c r="M510" s="73"/>
      <c r="N510" s="73"/>
      <c r="O510" s="73"/>
      <c r="P510" s="73"/>
      <c r="Q510" s="73"/>
      <c r="R510" s="73"/>
      <c r="S510" s="73"/>
      <c r="T510" s="73"/>
      <c r="U510" s="73"/>
    </row>
    <row r="511" spans="2:21" x14ac:dyDescent="0.3">
      <c r="B511" s="73"/>
      <c r="C511" s="74"/>
      <c r="D511" s="73"/>
      <c r="E511" s="73"/>
      <c r="F511" s="73"/>
      <c r="G511" s="73"/>
      <c r="H511" s="73"/>
      <c r="I511" s="73"/>
      <c r="J511" s="73"/>
      <c r="K511" s="73"/>
      <c r="L511" s="73"/>
      <c r="M511" s="73"/>
      <c r="N511" s="73"/>
      <c r="O511" s="73"/>
      <c r="P511" s="73"/>
      <c r="Q511" s="73"/>
      <c r="R511" s="73"/>
      <c r="S511" s="73"/>
      <c r="T511" s="73"/>
      <c r="U511" s="73"/>
    </row>
    <row r="512" spans="2:21" x14ac:dyDescent="0.3">
      <c r="B512" s="73"/>
      <c r="C512" s="74"/>
      <c r="D512" s="73"/>
      <c r="E512" s="73"/>
      <c r="F512" s="73"/>
      <c r="G512" s="73"/>
      <c r="H512" s="73"/>
      <c r="I512" s="73"/>
      <c r="J512" s="73"/>
      <c r="K512" s="73"/>
      <c r="L512" s="73"/>
      <c r="M512" s="73"/>
      <c r="N512" s="73"/>
      <c r="O512" s="73"/>
      <c r="P512" s="73"/>
      <c r="Q512" s="73"/>
      <c r="R512" s="73"/>
      <c r="S512" s="73"/>
      <c r="T512" s="73"/>
      <c r="U512" s="73"/>
    </row>
    <row r="513" spans="2:21" x14ac:dyDescent="0.3">
      <c r="B513" s="73"/>
      <c r="C513" s="74"/>
      <c r="D513" s="73"/>
      <c r="E513" s="73"/>
      <c r="F513" s="73"/>
      <c r="G513" s="73"/>
      <c r="H513" s="73"/>
      <c r="I513" s="73"/>
      <c r="J513" s="73"/>
      <c r="K513" s="73"/>
      <c r="L513" s="73"/>
      <c r="M513" s="73"/>
      <c r="N513" s="73"/>
      <c r="O513" s="73"/>
      <c r="P513" s="73"/>
      <c r="Q513" s="73"/>
      <c r="R513" s="73"/>
      <c r="S513" s="73"/>
      <c r="T513" s="73"/>
      <c r="U513" s="73"/>
    </row>
    <row r="514" spans="2:21" x14ac:dyDescent="0.3">
      <c r="B514" s="73"/>
      <c r="C514" s="74"/>
      <c r="D514" s="73"/>
      <c r="E514" s="73"/>
      <c r="F514" s="73"/>
      <c r="G514" s="73"/>
      <c r="H514" s="73"/>
      <c r="I514" s="73"/>
      <c r="J514" s="73"/>
      <c r="K514" s="73"/>
      <c r="L514" s="73"/>
      <c r="M514" s="73"/>
      <c r="N514" s="73"/>
      <c r="O514" s="73"/>
      <c r="P514" s="73"/>
      <c r="Q514" s="73"/>
      <c r="R514" s="73"/>
      <c r="S514" s="73"/>
      <c r="T514" s="73"/>
      <c r="U514" s="73"/>
    </row>
    <row r="515" spans="2:21" x14ac:dyDescent="0.3">
      <c r="B515" s="73"/>
      <c r="C515" s="74"/>
      <c r="D515" s="73"/>
      <c r="E515" s="73"/>
      <c r="F515" s="73"/>
      <c r="G515" s="73"/>
      <c r="H515" s="73"/>
      <c r="I515" s="73"/>
      <c r="J515" s="73"/>
      <c r="K515" s="73"/>
      <c r="L515" s="73"/>
      <c r="M515" s="73"/>
      <c r="N515" s="73"/>
      <c r="O515" s="73"/>
      <c r="P515" s="73"/>
      <c r="Q515" s="73"/>
      <c r="R515" s="73"/>
      <c r="S515" s="73"/>
      <c r="T515" s="73"/>
      <c r="U515" s="73"/>
    </row>
    <row r="516" spans="2:21" x14ac:dyDescent="0.3">
      <c r="B516" s="73"/>
      <c r="C516" s="74"/>
      <c r="D516" s="73"/>
      <c r="E516" s="73"/>
      <c r="F516" s="73"/>
      <c r="G516" s="73"/>
      <c r="H516" s="73"/>
      <c r="I516" s="73"/>
      <c r="J516" s="73"/>
      <c r="K516" s="73"/>
      <c r="L516" s="73"/>
      <c r="M516" s="73"/>
      <c r="N516" s="73"/>
      <c r="O516" s="73"/>
      <c r="P516" s="73"/>
      <c r="Q516" s="73"/>
      <c r="R516" s="73"/>
      <c r="S516" s="73"/>
      <c r="T516" s="73"/>
      <c r="U516" s="73"/>
    </row>
    <row r="517" spans="2:21" x14ac:dyDescent="0.3">
      <c r="B517" s="73"/>
      <c r="C517" s="74"/>
      <c r="D517" s="73"/>
      <c r="E517" s="73"/>
      <c r="F517" s="73"/>
      <c r="G517" s="73"/>
      <c r="H517" s="73"/>
      <c r="I517" s="73"/>
      <c r="J517" s="73"/>
      <c r="K517" s="73"/>
      <c r="L517" s="73"/>
      <c r="M517" s="73"/>
      <c r="N517" s="73"/>
      <c r="O517" s="73"/>
      <c r="P517" s="73"/>
      <c r="Q517" s="73"/>
      <c r="R517" s="73"/>
      <c r="S517" s="73"/>
      <c r="T517" s="73"/>
      <c r="U517" s="73"/>
    </row>
    <row r="518" spans="2:21" x14ac:dyDescent="0.3">
      <c r="B518" s="73"/>
      <c r="C518" s="74"/>
      <c r="D518" s="73"/>
      <c r="E518" s="73"/>
      <c r="F518" s="73"/>
      <c r="G518" s="73"/>
      <c r="H518" s="73"/>
      <c r="I518" s="73"/>
      <c r="J518" s="73"/>
      <c r="K518" s="73"/>
      <c r="L518" s="73"/>
      <c r="M518" s="73"/>
      <c r="N518" s="73"/>
      <c r="O518" s="73"/>
      <c r="P518" s="73"/>
      <c r="Q518" s="73"/>
      <c r="R518" s="73"/>
      <c r="S518" s="73"/>
      <c r="T518" s="73"/>
      <c r="U518" s="73"/>
    </row>
    <row r="519" spans="2:21" x14ac:dyDescent="0.3">
      <c r="B519" s="73"/>
      <c r="C519" s="74"/>
      <c r="D519" s="73"/>
      <c r="E519" s="73"/>
      <c r="F519" s="73"/>
      <c r="G519" s="73"/>
      <c r="H519" s="73"/>
      <c r="I519" s="73"/>
      <c r="J519" s="73"/>
      <c r="K519" s="73"/>
      <c r="L519" s="73"/>
      <c r="M519" s="73"/>
      <c r="N519" s="73"/>
      <c r="O519" s="73"/>
      <c r="P519" s="73"/>
      <c r="Q519" s="73"/>
      <c r="R519" s="73"/>
      <c r="S519" s="73"/>
      <c r="T519" s="73"/>
      <c r="U519" s="73"/>
    </row>
    <row r="520" spans="2:21" x14ac:dyDescent="0.3">
      <c r="B520" s="73"/>
      <c r="C520" s="74"/>
      <c r="D520" s="73"/>
      <c r="E520" s="73"/>
      <c r="F520" s="73"/>
      <c r="G520" s="73"/>
      <c r="H520" s="73"/>
      <c r="I520" s="73"/>
      <c r="J520" s="73"/>
      <c r="K520" s="73"/>
      <c r="L520" s="73"/>
      <c r="M520" s="73"/>
      <c r="N520" s="73"/>
      <c r="O520" s="73"/>
      <c r="P520" s="73"/>
      <c r="Q520" s="73"/>
      <c r="R520" s="73"/>
      <c r="S520" s="73"/>
      <c r="T520" s="73"/>
      <c r="U520" s="73"/>
    </row>
    <row r="521" spans="2:21" x14ac:dyDescent="0.3">
      <c r="B521" s="73"/>
      <c r="C521" s="74"/>
      <c r="D521" s="73"/>
      <c r="E521" s="73"/>
      <c r="F521" s="73"/>
      <c r="G521" s="73"/>
      <c r="H521" s="73"/>
      <c r="I521" s="73"/>
      <c r="J521" s="73"/>
      <c r="K521" s="73"/>
      <c r="L521" s="73"/>
      <c r="M521" s="73"/>
      <c r="N521" s="73"/>
      <c r="O521" s="73"/>
      <c r="P521" s="73"/>
      <c r="Q521" s="73"/>
      <c r="R521" s="73"/>
      <c r="S521" s="73"/>
      <c r="T521" s="73"/>
      <c r="U521" s="73"/>
    </row>
    <row r="522" spans="2:21" x14ac:dyDescent="0.3">
      <c r="B522" s="73"/>
      <c r="C522" s="74"/>
      <c r="D522" s="73"/>
      <c r="E522" s="73"/>
      <c r="F522" s="73"/>
      <c r="G522" s="73"/>
      <c r="H522" s="73"/>
      <c r="I522" s="73"/>
      <c r="J522" s="73"/>
      <c r="K522" s="73"/>
      <c r="L522" s="73"/>
      <c r="M522" s="73"/>
      <c r="N522" s="73"/>
      <c r="O522" s="73"/>
      <c r="P522" s="73"/>
      <c r="Q522" s="73"/>
      <c r="R522" s="73"/>
      <c r="S522" s="73"/>
      <c r="T522" s="73"/>
      <c r="U522" s="73"/>
    </row>
    <row r="523" spans="2:21" x14ac:dyDescent="0.3">
      <c r="B523" s="73"/>
      <c r="C523" s="74"/>
      <c r="D523" s="73"/>
      <c r="E523" s="73"/>
      <c r="F523" s="73"/>
      <c r="G523" s="73"/>
      <c r="H523" s="73"/>
      <c r="I523" s="73"/>
      <c r="J523" s="73"/>
      <c r="K523" s="73"/>
      <c r="L523" s="73"/>
      <c r="M523" s="73"/>
      <c r="N523" s="73"/>
      <c r="O523" s="73"/>
      <c r="P523" s="73"/>
      <c r="Q523" s="73"/>
      <c r="R523" s="73"/>
      <c r="S523" s="73"/>
      <c r="T523" s="73"/>
      <c r="U523" s="73"/>
    </row>
    <row r="524" spans="2:21" x14ac:dyDescent="0.3">
      <c r="B524" s="73"/>
      <c r="C524" s="74"/>
      <c r="D524" s="73"/>
      <c r="E524" s="73"/>
      <c r="F524" s="73"/>
      <c r="G524" s="73"/>
      <c r="H524" s="73"/>
      <c r="I524" s="73"/>
      <c r="J524" s="73"/>
      <c r="K524" s="73"/>
      <c r="L524" s="73"/>
      <c r="M524" s="73"/>
      <c r="N524" s="73"/>
      <c r="O524" s="73"/>
      <c r="P524" s="73"/>
      <c r="Q524" s="73"/>
      <c r="R524" s="73"/>
      <c r="S524" s="73"/>
      <c r="T524" s="73"/>
      <c r="U524" s="73"/>
    </row>
    <row r="525" spans="2:21" x14ac:dyDescent="0.3">
      <c r="B525" s="73"/>
      <c r="C525" s="74"/>
      <c r="D525" s="73"/>
      <c r="E525" s="73"/>
      <c r="F525" s="73"/>
      <c r="G525" s="73"/>
      <c r="H525" s="73"/>
      <c r="I525" s="73"/>
      <c r="J525" s="73"/>
      <c r="K525" s="73"/>
      <c r="L525" s="73"/>
      <c r="M525" s="73"/>
      <c r="N525" s="73"/>
      <c r="O525" s="73"/>
      <c r="P525" s="73"/>
      <c r="Q525" s="73"/>
      <c r="R525" s="73"/>
      <c r="S525" s="73"/>
      <c r="T525" s="73"/>
      <c r="U525" s="73"/>
    </row>
    <row r="526" spans="2:21" x14ac:dyDescent="0.3">
      <c r="B526" s="73"/>
      <c r="C526" s="74"/>
      <c r="D526" s="73"/>
      <c r="E526" s="73"/>
      <c r="F526" s="73"/>
      <c r="G526" s="73"/>
      <c r="H526" s="73"/>
      <c r="I526" s="73"/>
      <c r="J526" s="73"/>
      <c r="K526" s="73"/>
      <c r="L526" s="73"/>
      <c r="M526" s="73"/>
      <c r="N526" s="73"/>
      <c r="O526" s="73"/>
      <c r="P526" s="73"/>
      <c r="Q526" s="73"/>
      <c r="R526" s="73"/>
      <c r="S526" s="73"/>
      <c r="T526" s="73"/>
      <c r="U526" s="73"/>
    </row>
    <row r="527" spans="2:21" x14ac:dyDescent="0.3">
      <c r="B527" s="73"/>
      <c r="C527" s="74"/>
      <c r="D527" s="73"/>
      <c r="E527" s="73"/>
      <c r="F527" s="73"/>
      <c r="G527" s="73"/>
      <c r="H527" s="73"/>
      <c r="I527" s="73"/>
      <c r="J527" s="73"/>
      <c r="K527" s="73"/>
      <c r="L527" s="73"/>
      <c r="M527" s="73"/>
      <c r="N527" s="73"/>
      <c r="O527" s="73"/>
      <c r="P527" s="73"/>
      <c r="Q527" s="73"/>
      <c r="R527" s="73"/>
      <c r="S527" s="73"/>
      <c r="T527" s="73"/>
      <c r="U527" s="73"/>
    </row>
    <row r="528" spans="2:21" x14ac:dyDescent="0.3">
      <c r="B528" s="73"/>
      <c r="C528" s="74"/>
      <c r="D528" s="73"/>
      <c r="E528" s="73"/>
      <c r="F528" s="73"/>
      <c r="G528" s="73"/>
      <c r="H528" s="73"/>
      <c r="I528" s="73"/>
      <c r="J528" s="73"/>
      <c r="K528" s="73"/>
      <c r="L528" s="73"/>
      <c r="M528" s="73"/>
      <c r="N528" s="73"/>
      <c r="O528" s="73"/>
      <c r="P528" s="73"/>
      <c r="Q528" s="73"/>
      <c r="R528" s="73"/>
      <c r="S528" s="73"/>
      <c r="T528" s="73"/>
      <c r="U528" s="73"/>
    </row>
    <row r="529" spans="2:21" x14ac:dyDescent="0.3">
      <c r="B529" s="73"/>
      <c r="C529" s="74"/>
      <c r="D529" s="73"/>
      <c r="E529" s="73"/>
      <c r="F529" s="73"/>
      <c r="G529" s="73"/>
      <c r="H529" s="73"/>
      <c r="I529" s="73"/>
      <c r="J529" s="73"/>
      <c r="K529" s="73"/>
      <c r="L529" s="73"/>
      <c r="M529" s="73"/>
      <c r="N529" s="73"/>
      <c r="O529" s="73"/>
      <c r="P529" s="73"/>
      <c r="Q529" s="73"/>
      <c r="R529" s="73"/>
      <c r="S529" s="73"/>
      <c r="T529" s="73"/>
      <c r="U529" s="73"/>
    </row>
    <row r="530" spans="2:21" x14ac:dyDescent="0.3">
      <c r="B530" s="73"/>
      <c r="C530" s="74"/>
      <c r="D530" s="73"/>
      <c r="E530" s="73"/>
      <c r="F530" s="73"/>
      <c r="G530" s="73"/>
      <c r="H530" s="73"/>
      <c r="I530" s="73"/>
      <c r="J530" s="73"/>
      <c r="K530" s="73"/>
      <c r="L530" s="73"/>
      <c r="M530" s="73"/>
      <c r="N530" s="73"/>
      <c r="O530" s="73"/>
      <c r="P530" s="73"/>
      <c r="Q530" s="73"/>
      <c r="R530" s="73"/>
      <c r="S530" s="73"/>
      <c r="T530" s="73"/>
      <c r="U530" s="73"/>
    </row>
    <row r="531" spans="2:21" x14ac:dyDescent="0.3">
      <c r="B531" s="73"/>
      <c r="C531" s="74"/>
      <c r="D531" s="73"/>
      <c r="E531" s="73"/>
      <c r="F531" s="73"/>
      <c r="G531" s="73"/>
      <c r="H531" s="73"/>
      <c r="I531" s="73"/>
      <c r="J531" s="73"/>
      <c r="K531" s="73"/>
      <c r="L531" s="73"/>
      <c r="M531" s="73"/>
      <c r="N531" s="73"/>
      <c r="O531" s="73"/>
      <c r="P531" s="73"/>
      <c r="Q531" s="73"/>
      <c r="R531" s="73"/>
      <c r="S531" s="73"/>
      <c r="T531" s="73"/>
      <c r="U531" s="73"/>
    </row>
    <row r="532" spans="2:21" x14ac:dyDescent="0.3">
      <c r="B532" s="73"/>
      <c r="C532" s="74"/>
      <c r="D532" s="73"/>
      <c r="E532" s="73"/>
      <c r="F532" s="73"/>
      <c r="G532" s="73"/>
      <c r="H532" s="73"/>
      <c r="I532" s="73"/>
      <c r="J532" s="73"/>
      <c r="K532" s="73"/>
      <c r="L532" s="73"/>
      <c r="M532" s="73"/>
      <c r="N532" s="73"/>
      <c r="O532" s="73"/>
      <c r="P532" s="73"/>
      <c r="Q532" s="73"/>
      <c r="R532" s="73"/>
      <c r="S532" s="73"/>
      <c r="T532" s="73"/>
      <c r="U532" s="73"/>
    </row>
    <row r="533" spans="2:21" x14ac:dyDescent="0.3">
      <c r="B533" s="73"/>
      <c r="C533" s="74"/>
      <c r="D533" s="73"/>
      <c r="E533" s="73"/>
      <c r="F533" s="73"/>
      <c r="G533" s="73"/>
      <c r="H533" s="73"/>
      <c r="I533" s="73"/>
      <c r="J533" s="73"/>
      <c r="K533" s="73"/>
      <c r="L533" s="73"/>
      <c r="M533" s="73"/>
      <c r="N533" s="73"/>
      <c r="O533" s="73"/>
      <c r="P533" s="73"/>
      <c r="Q533" s="73"/>
      <c r="R533" s="73"/>
      <c r="S533" s="73"/>
      <c r="T533" s="73"/>
      <c r="U533" s="73"/>
    </row>
    <row r="534" spans="2:21" x14ac:dyDescent="0.3">
      <c r="B534" s="73"/>
      <c r="C534" s="74"/>
      <c r="D534" s="73"/>
      <c r="E534" s="73"/>
      <c r="F534" s="73"/>
      <c r="G534" s="73"/>
      <c r="H534" s="73"/>
      <c r="I534" s="73"/>
      <c r="J534" s="73"/>
      <c r="K534" s="73"/>
      <c r="L534" s="73"/>
      <c r="M534" s="73"/>
      <c r="N534" s="73"/>
      <c r="O534" s="73"/>
      <c r="P534" s="73"/>
      <c r="Q534" s="73"/>
      <c r="R534" s="73"/>
      <c r="S534" s="73"/>
      <c r="T534" s="73"/>
      <c r="U534" s="73"/>
    </row>
    <row r="535" spans="2:21" x14ac:dyDescent="0.3">
      <c r="B535" s="73"/>
      <c r="C535" s="74"/>
      <c r="D535" s="73"/>
      <c r="E535" s="73"/>
      <c r="F535" s="73"/>
      <c r="G535" s="73"/>
      <c r="H535" s="73"/>
      <c r="I535" s="73"/>
      <c r="J535" s="73"/>
      <c r="K535" s="73"/>
      <c r="L535" s="73"/>
      <c r="M535" s="73"/>
      <c r="N535" s="73"/>
      <c r="O535" s="73"/>
      <c r="P535" s="73"/>
      <c r="Q535" s="73"/>
      <c r="R535" s="73"/>
      <c r="S535" s="73"/>
      <c r="T535" s="73"/>
      <c r="U535" s="73"/>
    </row>
    <row r="536" spans="2:21" x14ac:dyDescent="0.3">
      <c r="B536" s="73"/>
      <c r="C536" s="74"/>
      <c r="D536" s="73"/>
      <c r="E536" s="73"/>
      <c r="F536" s="73"/>
      <c r="G536" s="73"/>
      <c r="H536" s="73"/>
      <c r="I536" s="73"/>
      <c r="J536" s="73"/>
      <c r="K536" s="73"/>
      <c r="L536" s="73"/>
      <c r="M536" s="73"/>
      <c r="N536" s="73"/>
      <c r="O536" s="73"/>
      <c r="P536" s="73"/>
      <c r="Q536" s="73"/>
      <c r="R536" s="73"/>
      <c r="S536" s="73"/>
      <c r="T536" s="73"/>
      <c r="U536" s="73"/>
    </row>
    <row r="537" spans="2:21" x14ac:dyDescent="0.3">
      <c r="B537" s="73"/>
      <c r="C537" s="74"/>
      <c r="D537" s="73"/>
      <c r="E537" s="73"/>
      <c r="F537" s="73"/>
      <c r="G537" s="73"/>
      <c r="H537" s="73"/>
      <c r="I537" s="73"/>
      <c r="J537" s="73"/>
      <c r="K537" s="73"/>
      <c r="L537" s="73"/>
      <c r="M537" s="73"/>
      <c r="N537" s="73"/>
      <c r="O537" s="73"/>
      <c r="P537" s="73"/>
      <c r="Q537" s="73"/>
      <c r="R537" s="73"/>
      <c r="S537" s="73"/>
      <c r="T537" s="73"/>
      <c r="U537" s="73"/>
    </row>
    <row r="538" spans="2:21" x14ac:dyDescent="0.3">
      <c r="B538" s="73"/>
      <c r="C538" s="74"/>
      <c r="D538" s="73"/>
      <c r="E538" s="73"/>
      <c r="F538" s="73"/>
      <c r="G538" s="73"/>
      <c r="H538" s="73"/>
      <c r="I538" s="73"/>
      <c r="J538" s="73"/>
      <c r="K538" s="73"/>
      <c r="L538" s="73"/>
      <c r="M538" s="73"/>
      <c r="N538" s="73"/>
      <c r="O538" s="73"/>
      <c r="P538" s="73"/>
      <c r="Q538" s="73"/>
      <c r="R538" s="73"/>
      <c r="S538" s="73"/>
      <c r="T538" s="73"/>
      <c r="U538" s="73"/>
    </row>
    <row r="539" spans="2:21" x14ac:dyDescent="0.3">
      <c r="B539" s="73"/>
      <c r="C539" s="74"/>
      <c r="D539" s="73"/>
      <c r="E539" s="73"/>
      <c r="F539" s="73"/>
      <c r="G539" s="73"/>
      <c r="H539" s="73"/>
      <c r="I539" s="73"/>
      <c r="J539" s="73"/>
      <c r="K539" s="73"/>
      <c r="L539" s="73"/>
      <c r="M539" s="73"/>
      <c r="N539" s="73"/>
      <c r="O539" s="73"/>
      <c r="P539" s="73"/>
      <c r="Q539" s="73"/>
      <c r="R539" s="73"/>
      <c r="S539" s="73"/>
      <c r="T539" s="73"/>
      <c r="U539" s="73"/>
    </row>
    <row r="540" spans="2:21" x14ac:dyDescent="0.3">
      <c r="B540" s="73"/>
      <c r="C540" s="74"/>
      <c r="D540" s="73"/>
      <c r="E540" s="73"/>
      <c r="F540" s="73"/>
      <c r="G540" s="73"/>
      <c r="H540" s="73"/>
      <c r="I540" s="73"/>
      <c r="J540" s="73"/>
      <c r="K540" s="73"/>
      <c r="L540" s="73"/>
      <c r="M540" s="73"/>
      <c r="N540" s="73"/>
      <c r="O540" s="73"/>
      <c r="P540" s="73"/>
      <c r="Q540" s="73"/>
      <c r="R540" s="73"/>
      <c r="S540" s="73"/>
      <c r="T540" s="73"/>
      <c r="U540" s="73"/>
    </row>
    <row r="541" spans="2:21" x14ac:dyDescent="0.3">
      <c r="B541" s="73"/>
      <c r="C541" s="74"/>
      <c r="D541" s="73"/>
      <c r="E541" s="73"/>
      <c r="F541" s="73"/>
      <c r="G541" s="73"/>
      <c r="H541" s="73"/>
      <c r="I541" s="73"/>
      <c r="J541" s="73"/>
      <c r="K541" s="73"/>
      <c r="L541" s="73"/>
      <c r="M541" s="73"/>
      <c r="N541" s="73"/>
      <c r="O541" s="73"/>
      <c r="P541" s="73"/>
      <c r="Q541" s="73"/>
      <c r="R541" s="73"/>
      <c r="S541" s="73"/>
      <c r="T541" s="73"/>
      <c r="U541" s="73"/>
    </row>
    <row r="542" spans="2:21" x14ac:dyDescent="0.3">
      <c r="B542" s="73"/>
      <c r="C542" s="74"/>
      <c r="D542" s="73"/>
      <c r="E542" s="73"/>
      <c r="F542" s="73"/>
      <c r="G542" s="73"/>
      <c r="H542" s="73"/>
      <c r="I542" s="73"/>
      <c r="J542" s="73"/>
      <c r="K542" s="73"/>
      <c r="L542" s="73"/>
      <c r="M542" s="73"/>
      <c r="N542" s="73"/>
      <c r="O542" s="73"/>
      <c r="P542" s="73"/>
      <c r="Q542" s="73"/>
      <c r="R542" s="73"/>
      <c r="S542" s="73"/>
      <c r="T542" s="73"/>
      <c r="U542" s="73"/>
    </row>
    <row r="543" spans="2:21" x14ac:dyDescent="0.3">
      <c r="B543" s="73"/>
      <c r="C543" s="74"/>
      <c r="D543" s="73"/>
      <c r="E543" s="73"/>
      <c r="F543" s="73"/>
      <c r="G543" s="73"/>
      <c r="H543" s="73"/>
      <c r="I543" s="73"/>
      <c r="J543" s="73"/>
      <c r="K543" s="73"/>
      <c r="L543" s="73"/>
      <c r="M543" s="73"/>
      <c r="N543" s="73"/>
      <c r="O543" s="73"/>
      <c r="P543" s="73"/>
      <c r="Q543" s="73"/>
      <c r="R543" s="73"/>
      <c r="S543" s="73"/>
      <c r="T543" s="73"/>
      <c r="U543" s="73"/>
    </row>
    <row r="544" spans="2:21" x14ac:dyDescent="0.3">
      <c r="B544" s="73"/>
      <c r="C544" s="74"/>
      <c r="D544" s="73"/>
      <c r="E544" s="73"/>
      <c r="F544" s="73"/>
      <c r="G544" s="73"/>
      <c r="H544" s="73"/>
      <c r="I544" s="73"/>
      <c r="J544" s="73"/>
      <c r="K544" s="73"/>
      <c r="L544" s="73"/>
      <c r="M544" s="73"/>
      <c r="N544" s="73"/>
      <c r="O544" s="73"/>
      <c r="P544" s="73"/>
      <c r="Q544" s="73"/>
      <c r="R544" s="73"/>
      <c r="S544" s="73"/>
      <c r="T544" s="73"/>
      <c r="U544" s="73"/>
    </row>
    <row r="545" spans="2:21" x14ac:dyDescent="0.3">
      <c r="B545" s="73"/>
      <c r="C545" s="74"/>
      <c r="D545" s="73"/>
      <c r="E545" s="73"/>
      <c r="F545" s="73"/>
      <c r="G545" s="73"/>
      <c r="H545" s="73"/>
      <c r="I545" s="73"/>
      <c r="J545" s="73"/>
      <c r="K545" s="73"/>
      <c r="L545" s="73"/>
      <c r="M545" s="73"/>
      <c r="N545" s="73"/>
      <c r="O545" s="73"/>
      <c r="P545" s="73"/>
      <c r="Q545" s="73"/>
      <c r="R545" s="73"/>
      <c r="S545" s="73"/>
      <c r="T545" s="73"/>
      <c r="U545" s="73"/>
    </row>
    <row r="546" spans="2:21" x14ac:dyDescent="0.3">
      <c r="B546" s="73"/>
      <c r="C546" s="74"/>
      <c r="D546" s="73"/>
      <c r="E546" s="73"/>
      <c r="F546" s="73"/>
      <c r="G546" s="73"/>
      <c r="H546" s="73"/>
      <c r="I546" s="73"/>
      <c r="J546" s="73"/>
      <c r="K546" s="73"/>
      <c r="L546" s="73"/>
      <c r="M546" s="73"/>
      <c r="N546" s="73"/>
      <c r="O546" s="73"/>
      <c r="P546" s="73"/>
      <c r="Q546" s="73"/>
      <c r="R546" s="73"/>
      <c r="S546" s="73"/>
      <c r="T546" s="73"/>
      <c r="U546" s="73"/>
    </row>
    <row r="547" spans="2:21" x14ac:dyDescent="0.3">
      <c r="B547" s="73"/>
      <c r="C547" s="74"/>
      <c r="D547" s="73"/>
      <c r="E547" s="73"/>
      <c r="F547" s="73"/>
      <c r="G547" s="73"/>
      <c r="H547" s="73"/>
      <c r="I547" s="73"/>
      <c r="J547" s="73"/>
      <c r="K547" s="73"/>
      <c r="L547" s="73"/>
      <c r="M547" s="73"/>
      <c r="N547" s="73"/>
      <c r="O547" s="73"/>
      <c r="P547" s="73"/>
      <c r="Q547" s="73"/>
      <c r="R547" s="73"/>
      <c r="S547" s="73"/>
      <c r="T547" s="73"/>
      <c r="U547" s="73"/>
    </row>
    <row r="548" spans="2:21" x14ac:dyDescent="0.3">
      <c r="B548" s="73"/>
      <c r="C548" s="74"/>
      <c r="D548" s="73"/>
      <c r="E548" s="73"/>
      <c r="F548" s="73"/>
      <c r="G548" s="73"/>
      <c r="H548" s="73"/>
      <c r="I548" s="73"/>
      <c r="J548" s="73"/>
      <c r="K548" s="73"/>
      <c r="L548" s="73"/>
      <c r="M548" s="73"/>
      <c r="N548" s="73"/>
      <c r="O548" s="73"/>
      <c r="P548" s="73"/>
      <c r="Q548" s="73"/>
      <c r="R548" s="73"/>
      <c r="S548" s="73"/>
      <c r="T548" s="73"/>
      <c r="U548" s="73"/>
    </row>
    <row r="549" spans="2:21" x14ac:dyDescent="0.3">
      <c r="B549" s="73"/>
      <c r="C549" s="74"/>
      <c r="D549" s="73"/>
      <c r="E549" s="73"/>
      <c r="F549" s="73"/>
      <c r="G549" s="73"/>
      <c r="H549" s="73"/>
      <c r="I549" s="73"/>
      <c r="J549" s="73"/>
      <c r="K549" s="73"/>
      <c r="L549" s="73"/>
      <c r="M549" s="73"/>
      <c r="N549" s="73"/>
      <c r="O549" s="73"/>
      <c r="P549" s="73"/>
      <c r="Q549" s="73"/>
      <c r="R549" s="73"/>
      <c r="S549" s="73"/>
      <c r="T549" s="73"/>
      <c r="U549" s="73"/>
    </row>
    <row r="550" spans="2:21" x14ac:dyDescent="0.3">
      <c r="B550" s="73"/>
      <c r="C550" s="74"/>
      <c r="D550" s="73"/>
      <c r="E550" s="73"/>
      <c r="F550" s="73"/>
      <c r="G550" s="73"/>
      <c r="H550" s="73"/>
      <c r="I550" s="73"/>
      <c r="J550" s="73"/>
      <c r="K550" s="73"/>
      <c r="L550" s="73"/>
      <c r="M550" s="73"/>
      <c r="N550" s="73"/>
      <c r="O550" s="73"/>
      <c r="P550" s="73"/>
      <c r="Q550" s="73"/>
      <c r="R550" s="73"/>
      <c r="S550" s="73"/>
      <c r="T550" s="73"/>
      <c r="U550" s="73"/>
    </row>
    <row r="551" spans="2:21" x14ac:dyDescent="0.3">
      <c r="B551" s="73"/>
      <c r="C551" s="74"/>
      <c r="D551" s="73"/>
      <c r="E551" s="73"/>
      <c r="F551" s="73"/>
      <c r="G551" s="73"/>
      <c r="H551" s="73"/>
      <c r="I551" s="73"/>
      <c r="J551" s="73"/>
      <c r="K551" s="73"/>
      <c r="L551" s="73"/>
      <c r="M551" s="73"/>
      <c r="N551" s="73"/>
      <c r="O551" s="73"/>
      <c r="P551" s="73"/>
      <c r="Q551" s="73"/>
      <c r="R551" s="73"/>
      <c r="S551" s="73"/>
      <c r="T551" s="73"/>
      <c r="U551" s="73"/>
    </row>
    <row r="552" spans="2:21" x14ac:dyDescent="0.3">
      <c r="B552" s="73"/>
      <c r="C552" s="74"/>
      <c r="D552" s="73"/>
      <c r="E552" s="73"/>
      <c r="F552" s="73"/>
      <c r="G552" s="73"/>
      <c r="H552" s="73"/>
      <c r="I552" s="73"/>
      <c r="J552" s="73"/>
      <c r="K552" s="73"/>
      <c r="L552" s="73"/>
      <c r="M552" s="73"/>
      <c r="N552" s="73"/>
      <c r="O552" s="73"/>
      <c r="P552" s="73"/>
      <c r="Q552" s="73"/>
      <c r="R552" s="73"/>
      <c r="S552" s="73"/>
      <c r="T552" s="73"/>
      <c r="U552" s="73"/>
    </row>
    <row r="553" spans="2:21" x14ac:dyDescent="0.3">
      <c r="B553" s="73"/>
      <c r="C553" s="74"/>
      <c r="D553" s="73"/>
      <c r="E553" s="73"/>
      <c r="F553" s="73"/>
      <c r="G553" s="73"/>
      <c r="H553" s="73"/>
      <c r="I553" s="73"/>
      <c r="J553" s="73"/>
      <c r="K553" s="73"/>
      <c r="L553" s="73"/>
      <c r="M553" s="73"/>
      <c r="N553" s="73"/>
      <c r="O553" s="73"/>
      <c r="P553" s="73"/>
      <c r="Q553" s="73"/>
      <c r="R553" s="73"/>
      <c r="S553" s="73"/>
      <c r="T553" s="73"/>
      <c r="U553" s="73"/>
    </row>
    <row r="554" spans="2:21" x14ac:dyDescent="0.3">
      <c r="B554" s="73"/>
      <c r="C554" s="74"/>
      <c r="D554" s="73"/>
      <c r="E554" s="73"/>
      <c r="F554" s="73"/>
      <c r="G554" s="73"/>
      <c r="H554" s="73"/>
      <c r="I554" s="73"/>
      <c r="J554" s="73"/>
      <c r="K554" s="73"/>
      <c r="L554" s="73"/>
      <c r="M554" s="73"/>
      <c r="N554" s="73"/>
      <c r="O554" s="73"/>
      <c r="P554" s="73"/>
      <c r="Q554" s="73"/>
      <c r="R554" s="73"/>
      <c r="S554" s="73"/>
      <c r="T554" s="73"/>
      <c r="U554" s="73"/>
    </row>
    <row r="555" spans="2:21" x14ac:dyDescent="0.3">
      <c r="B555" s="73"/>
      <c r="C555" s="74"/>
      <c r="D555" s="73"/>
      <c r="E555" s="73"/>
      <c r="F555" s="73"/>
      <c r="G555" s="73"/>
      <c r="H555" s="73"/>
      <c r="I555" s="73"/>
      <c r="J555" s="73"/>
      <c r="K555" s="73"/>
      <c r="L555" s="73"/>
      <c r="M555" s="73"/>
      <c r="N555" s="73"/>
      <c r="O555" s="73"/>
      <c r="P555" s="73"/>
      <c r="Q555" s="73"/>
      <c r="R555" s="73"/>
      <c r="S555" s="73"/>
      <c r="T555" s="73"/>
      <c r="U555" s="73"/>
    </row>
    <row r="556" spans="2:21" x14ac:dyDescent="0.3">
      <c r="B556" s="73"/>
      <c r="C556" s="74"/>
      <c r="D556" s="73"/>
      <c r="E556" s="73"/>
      <c r="F556" s="73"/>
      <c r="G556" s="73"/>
      <c r="H556" s="73"/>
      <c r="I556" s="73"/>
      <c r="J556" s="73"/>
      <c r="K556" s="73"/>
      <c r="L556" s="73"/>
      <c r="M556" s="73"/>
      <c r="N556" s="73"/>
      <c r="O556" s="73"/>
      <c r="P556" s="73"/>
      <c r="Q556" s="73"/>
      <c r="R556" s="73"/>
      <c r="S556" s="73"/>
      <c r="T556" s="73"/>
      <c r="U556" s="73"/>
    </row>
    <row r="557" spans="2:21" x14ac:dyDescent="0.3">
      <c r="B557" s="73"/>
      <c r="C557" s="74"/>
      <c r="D557" s="73"/>
      <c r="E557" s="73"/>
      <c r="F557" s="73"/>
      <c r="G557" s="73"/>
      <c r="H557" s="73"/>
      <c r="I557" s="73"/>
      <c r="J557" s="73"/>
      <c r="K557" s="73"/>
      <c r="L557" s="73"/>
      <c r="M557" s="73"/>
      <c r="N557" s="73"/>
      <c r="O557" s="73"/>
      <c r="P557" s="73"/>
      <c r="Q557" s="73"/>
      <c r="R557" s="73"/>
      <c r="S557" s="73"/>
      <c r="T557" s="73"/>
      <c r="U557" s="73"/>
    </row>
    <row r="558" spans="2:21" x14ac:dyDescent="0.3">
      <c r="B558" s="73"/>
      <c r="C558" s="74"/>
      <c r="D558" s="73"/>
      <c r="E558" s="73"/>
      <c r="F558" s="73"/>
      <c r="G558" s="73"/>
      <c r="H558" s="73"/>
      <c r="I558" s="73"/>
      <c r="J558" s="73"/>
      <c r="K558" s="73"/>
      <c r="L558" s="73"/>
      <c r="M558" s="73"/>
      <c r="N558" s="73"/>
      <c r="O558" s="73"/>
      <c r="P558" s="73"/>
      <c r="Q558" s="73"/>
      <c r="R558" s="73"/>
      <c r="S558" s="73"/>
      <c r="T558" s="73"/>
      <c r="U558" s="73"/>
    </row>
    <row r="559" spans="2:21" x14ac:dyDescent="0.3">
      <c r="B559" s="73"/>
      <c r="C559" s="74"/>
      <c r="D559" s="73"/>
      <c r="E559" s="73"/>
      <c r="F559" s="73"/>
      <c r="G559" s="73"/>
      <c r="H559" s="73"/>
      <c r="I559" s="73"/>
      <c r="J559" s="73"/>
      <c r="K559" s="73"/>
      <c r="L559" s="73"/>
      <c r="M559" s="73"/>
      <c r="N559" s="73"/>
      <c r="O559" s="73"/>
      <c r="P559" s="73"/>
      <c r="Q559" s="73"/>
      <c r="R559" s="73"/>
      <c r="S559" s="73"/>
      <c r="T559" s="73"/>
      <c r="U559" s="73"/>
    </row>
    <row r="560" spans="2:21" x14ac:dyDescent="0.3">
      <c r="B560" s="73"/>
      <c r="C560" s="74"/>
      <c r="D560" s="73"/>
      <c r="E560" s="73"/>
      <c r="F560" s="73"/>
      <c r="G560" s="73"/>
      <c r="H560" s="73"/>
      <c r="I560" s="73"/>
      <c r="J560" s="73"/>
      <c r="K560" s="73"/>
      <c r="L560" s="73"/>
      <c r="M560" s="73"/>
      <c r="N560" s="73"/>
      <c r="O560" s="73"/>
      <c r="P560" s="73"/>
      <c r="Q560" s="73"/>
      <c r="R560" s="73"/>
      <c r="S560" s="73"/>
      <c r="T560" s="73"/>
      <c r="U560" s="73"/>
    </row>
    <row r="561" spans="2:21" x14ac:dyDescent="0.3">
      <c r="B561" s="73"/>
      <c r="C561" s="74"/>
      <c r="D561" s="73"/>
      <c r="E561" s="73"/>
      <c r="F561" s="73"/>
      <c r="G561" s="73"/>
      <c r="H561" s="73"/>
      <c r="I561" s="73"/>
      <c r="J561" s="73"/>
      <c r="K561" s="73"/>
      <c r="L561" s="73"/>
      <c r="M561" s="73"/>
      <c r="N561" s="73"/>
      <c r="O561" s="73"/>
      <c r="P561" s="73"/>
      <c r="Q561" s="73"/>
      <c r="R561" s="73"/>
      <c r="S561" s="73"/>
      <c r="T561" s="73"/>
      <c r="U561" s="73"/>
    </row>
    <row r="562" spans="2:21" x14ac:dyDescent="0.3">
      <c r="B562" s="73"/>
      <c r="C562" s="74"/>
      <c r="D562" s="73"/>
      <c r="E562" s="73"/>
      <c r="F562" s="73"/>
      <c r="G562" s="73"/>
      <c r="H562" s="73"/>
      <c r="I562" s="73"/>
      <c r="J562" s="73"/>
      <c r="K562" s="73"/>
      <c r="L562" s="73"/>
      <c r="M562" s="73"/>
      <c r="N562" s="73"/>
      <c r="O562" s="73"/>
      <c r="P562" s="73"/>
      <c r="Q562" s="73"/>
      <c r="R562" s="73"/>
      <c r="S562" s="73"/>
      <c r="T562" s="73"/>
      <c r="U562" s="73"/>
    </row>
    <row r="563" spans="2:21" x14ac:dyDescent="0.3">
      <c r="B563" s="73"/>
      <c r="C563" s="74"/>
      <c r="D563" s="73"/>
      <c r="E563" s="73"/>
      <c r="F563" s="73"/>
      <c r="G563" s="73"/>
      <c r="H563" s="73"/>
      <c r="I563" s="73"/>
      <c r="J563" s="73"/>
      <c r="K563" s="73"/>
      <c r="L563" s="73"/>
      <c r="M563" s="73"/>
      <c r="N563" s="73"/>
      <c r="O563" s="73"/>
      <c r="P563" s="73"/>
      <c r="Q563" s="73"/>
      <c r="R563" s="73"/>
      <c r="S563" s="73"/>
      <c r="T563" s="73"/>
      <c r="U563" s="73"/>
    </row>
    <row r="564" spans="2:21" x14ac:dyDescent="0.3">
      <c r="B564" s="73"/>
      <c r="C564" s="74"/>
      <c r="D564" s="73"/>
      <c r="E564" s="73"/>
      <c r="F564" s="73"/>
      <c r="G564" s="73"/>
      <c r="H564" s="73"/>
      <c r="I564" s="73"/>
      <c r="J564" s="73"/>
      <c r="K564" s="73"/>
      <c r="L564" s="73"/>
      <c r="M564" s="73"/>
      <c r="N564" s="73"/>
      <c r="O564" s="73"/>
      <c r="P564" s="73"/>
      <c r="Q564" s="73"/>
      <c r="R564" s="73"/>
      <c r="S564" s="73"/>
      <c r="T564" s="73"/>
      <c r="U564" s="73"/>
    </row>
    <row r="565" spans="2:21" x14ac:dyDescent="0.3">
      <c r="B565" s="73"/>
      <c r="C565" s="74"/>
      <c r="D565" s="73"/>
      <c r="E565" s="73"/>
      <c r="F565" s="73"/>
      <c r="G565" s="73"/>
      <c r="H565" s="73"/>
      <c r="I565" s="73"/>
      <c r="J565" s="73"/>
      <c r="K565" s="73"/>
      <c r="L565" s="73"/>
      <c r="M565" s="73"/>
      <c r="N565" s="73"/>
      <c r="O565" s="73"/>
      <c r="P565" s="73"/>
      <c r="Q565" s="73"/>
      <c r="R565" s="73"/>
      <c r="S565" s="73"/>
      <c r="T565" s="73"/>
      <c r="U565" s="73"/>
    </row>
    <row r="566" spans="2:21" x14ac:dyDescent="0.3">
      <c r="B566" s="73"/>
      <c r="C566" s="74"/>
      <c r="D566" s="73"/>
      <c r="E566" s="73"/>
      <c r="F566" s="73"/>
      <c r="G566" s="73"/>
      <c r="H566" s="73"/>
      <c r="I566" s="73"/>
      <c r="J566" s="73"/>
      <c r="K566" s="73"/>
      <c r="L566" s="73"/>
      <c r="M566" s="73"/>
      <c r="N566" s="73"/>
      <c r="O566" s="73"/>
      <c r="P566" s="73"/>
      <c r="Q566" s="73"/>
      <c r="R566" s="73"/>
      <c r="S566" s="73"/>
      <c r="T566" s="73"/>
      <c r="U566" s="73"/>
    </row>
    <row r="567" spans="2:21" x14ac:dyDescent="0.3">
      <c r="B567" s="73"/>
      <c r="C567" s="74"/>
      <c r="D567" s="73"/>
      <c r="E567" s="73"/>
      <c r="F567" s="73"/>
      <c r="G567" s="73"/>
      <c r="H567" s="73"/>
      <c r="I567" s="73"/>
      <c r="J567" s="73"/>
      <c r="K567" s="73"/>
      <c r="L567" s="73"/>
      <c r="M567" s="73"/>
      <c r="N567" s="73"/>
      <c r="O567" s="73"/>
      <c r="P567" s="73"/>
      <c r="Q567" s="73"/>
      <c r="R567" s="73"/>
      <c r="S567" s="73"/>
      <c r="T567" s="73"/>
      <c r="U567" s="73"/>
    </row>
    <row r="568" spans="2:21" x14ac:dyDescent="0.3">
      <c r="B568" s="73"/>
      <c r="C568" s="74"/>
      <c r="D568" s="73"/>
      <c r="E568" s="73"/>
      <c r="F568" s="73"/>
      <c r="G568" s="73"/>
      <c r="H568" s="73"/>
      <c r="I568" s="73"/>
      <c r="J568" s="73"/>
      <c r="K568" s="73"/>
      <c r="L568" s="73"/>
      <c r="M568" s="73"/>
      <c r="N568" s="73"/>
      <c r="O568" s="73"/>
      <c r="P568" s="73"/>
      <c r="Q568" s="73"/>
      <c r="R568" s="73"/>
      <c r="S568" s="73"/>
      <c r="T568" s="73"/>
      <c r="U568" s="73"/>
    </row>
    <row r="569" spans="2:21" x14ac:dyDescent="0.3">
      <c r="B569" s="73"/>
      <c r="C569" s="74"/>
      <c r="D569" s="73"/>
      <c r="E569" s="73"/>
      <c r="F569" s="73"/>
      <c r="G569" s="73"/>
      <c r="H569" s="73"/>
      <c r="I569" s="73"/>
      <c r="J569" s="73"/>
      <c r="K569" s="73"/>
      <c r="L569" s="73"/>
      <c r="M569" s="73"/>
      <c r="N569" s="73"/>
      <c r="O569" s="73"/>
      <c r="P569" s="73"/>
      <c r="Q569" s="73"/>
      <c r="R569" s="73"/>
      <c r="S569" s="73"/>
      <c r="T569" s="73"/>
      <c r="U569" s="73"/>
    </row>
    <row r="570" spans="2:21" x14ac:dyDescent="0.3">
      <c r="B570" s="73"/>
      <c r="C570" s="74"/>
      <c r="D570" s="73"/>
      <c r="E570" s="73"/>
      <c r="F570" s="73"/>
      <c r="G570" s="73"/>
      <c r="H570" s="73"/>
      <c r="I570" s="73"/>
      <c r="J570" s="73"/>
      <c r="K570" s="73"/>
      <c r="L570" s="73"/>
      <c r="M570" s="73"/>
      <c r="N570" s="73"/>
      <c r="O570" s="73"/>
      <c r="P570" s="73"/>
      <c r="Q570" s="73"/>
      <c r="R570" s="73"/>
      <c r="S570" s="73"/>
      <c r="T570" s="73"/>
      <c r="U570" s="73"/>
    </row>
    <row r="571" spans="2:21" x14ac:dyDescent="0.3">
      <c r="B571" s="73"/>
      <c r="C571" s="74"/>
      <c r="D571" s="73"/>
      <c r="E571" s="73"/>
      <c r="F571" s="73"/>
      <c r="G571" s="73"/>
      <c r="H571" s="73"/>
      <c r="I571" s="73"/>
      <c r="J571" s="73"/>
      <c r="K571" s="73"/>
      <c r="L571" s="73"/>
      <c r="M571" s="73"/>
      <c r="N571" s="73"/>
      <c r="O571" s="73"/>
      <c r="P571" s="73"/>
      <c r="Q571" s="73"/>
      <c r="R571" s="73"/>
      <c r="S571" s="73"/>
      <c r="T571" s="73"/>
      <c r="U571" s="73"/>
    </row>
    <row r="572" spans="2:21" x14ac:dyDescent="0.3">
      <c r="B572" s="73"/>
      <c r="C572" s="74"/>
      <c r="D572" s="73"/>
      <c r="E572" s="73"/>
      <c r="F572" s="73"/>
      <c r="G572" s="73"/>
      <c r="H572" s="73"/>
      <c r="I572" s="73"/>
      <c r="J572" s="73"/>
      <c r="K572" s="73"/>
      <c r="L572" s="73"/>
      <c r="M572" s="73"/>
      <c r="N572" s="73"/>
      <c r="O572" s="73"/>
      <c r="P572" s="73"/>
      <c r="Q572" s="73"/>
      <c r="R572" s="73"/>
      <c r="S572" s="73"/>
      <c r="T572" s="73"/>
      <c r="U572" s="73"/>
    </row>
    <row r="573" spans="2:21" x14ac:dyDescent="0.3">
      <c r="B573" s="73"/>
      <c r="C573" s="74"/>
      <c r="D573" s="73"/>
      <c r="E573" s="73"/>
      <c r="F573" s="73"/>
      <c r="G573" s="73"/>
      <c r="H573" s="73"/>
      <c r="I573" s="73"/>
      <c r="J573" s="73"/>
      <c r="K573" s="73"/>
      <c r="L573" s="73"/>
      <c r="M573" s="73"/>
      <c r="N573" s="73"/>
      <c r="O573" s="73"/>
      <c r="P573" s="73"/>
      <c r="Q573" s="73"/>
      <c r="R573" s="73"/>
      <c r="S573" s="73"/>
      <c r="T573" s="73"/>
      <c r="U573" s="73"/>
    </row>
    <row r="574" spans="2:21" x14ac:dyDescent="0.3">
      <c r="B574" s="73"/>
      <c r="C574" s="74"/>
      <c r="D574" s="73"/>
      <c r="E574" s="73"/>
      <c r="F574" s="73"/>
      <c r="G574" s="73"/>
      <c r="H574" s="73"/>
      <c r="I574" s="73"/>
      <c r="J574" s="73"/>
      <c r="K574" s="73"/>
      <c r="L574" s="73"/>
      <c r="M574" s="73"/>
      <c r="N574" s="73"/>
      <c r="O574" s="73"/>
      <c r="P574" s="73"/>
      <c r="Q574" s="73"/>
      <c r="R574" s="73"/>
      <c r="S574" s="73"/>
      <c r="T574" s="73"/>
      <c r="U574" s="73"/>
    </row>
    <row r="575" spans="2:21" x14ac:dyDescent="0.3">
      <c r="B575" s="73"/>
      <c r="C575" s="74"/>
      <c r="D575" s="73"/>
      <c r="E575" s="73"/>
      <c r="F575" s="73"/>
      <c r="G575" s="73"/>
      <c r="H575" s="73"/>
      <c r="I575" s="73"/>
      <c r="J575" s="73"/>
      <c r="K575" s="73"/>
      <c r="L575" s="73"/>
      <c r="M575" s="73"/>
      <c r="N575" s="73"/>
      <c r="O575" s="73"/>
      <c r="P575" s="73"/>
      <c r="Q575" s="73"/>
      <c r="R575" s="73"/>
      <c r="S575" s="73"/>
      <c r="T575" s="73"/>
      <c r="U575" s="73"/>
    </row>
    <row r="576" spans="2:21" x14ac:dyDescent="0.3">
      <c r="B576" s="73"/>
      <c r="C576" s="74"/>
      <c r="D576" s="73"/>
      <c r="E576" s="73"/>
      <c r="F576" s="73"/>
      <c r="G576" s="73"/>
      <c r="H576" s="73"/>
      <c r="I576" s="73"/>
      <c r="J576" s="73"/>
      <c r="K576" s="73"/>
      <c r="L576" s="73"/>
      <c r="M576" s="73"/>
      <c r="N576" s="73"/>
      <c r="O576" s="73"/>
      <c r="P576" s="73"/>
      <c r="Q576" s="73"/>
      <c r="R576" s="73"/>
      <c r="S576" s="73"/>
      <c r="T576" s="73"/>
      <c r="U576" s="73"/>
    </row>
    <row r="577" spans="2:21" x14ac:dyDescent="0.3">
      <c r="B577" s="73"/>
      <c r="C577" s="74"/>
      <c r="D577" s="73"/>
      <c r="E577" s="73"/>
      <c r="F577" s="73"/>
      <c r="G577" s="73"/>
      <c r="H577" s="73"/>
      <c r="I577" s="73"/>
      <c r="J577" s="73"/>
      <c r="K577" s="73"/>
      <c r="L577" s="73"/>
      <c r="M577" s="73"/>
      <c r="N577" s="73"/>
      <c r="O577" s="73"/>
      <c r="P577" s="73"/>
      <c r="Q577" s="73"/>
      <c r="R577" s="73"/>
      <c r="S577" s="73"/>
      <c r="T577" s="73"/>
      <c r="U577" s="73"/>
    </row>
    <row r="578" spans="2:21" x14ac:dyDescent="0.3">
      <c r="B578" s="73"/>
      <c r="C578" s="74"/>
      <c r="D578" s="73"/>
      <c r="E578" s="73"/>
      <c r="F578" s="73"/>
      <c r="G578" s="73"/>
      <c r="H578" s="73"/>
      <c r="I578" s="73"/>
      <c r="J578" s="73"/>
      <c r="K578" s="73"/>
      <c r="L578" s="73"/>
      <c r="M578" s="73"/>
      <c r="N578" s="73"/>
      <c r="O578" s="73"/>
      <c r="P578" s="73"/>
      <c r="Q578" s="73"/>
      <c r="R578" s="73"/>
      <c r="S578" s="73"/>
      <c r="T578" s="73"/>
      <c r="U578" s="73"/>
    </row>
    <row r="579" spans="2:21" x14ac:dyDescent="0.3">
      <c r="B579" s="73"/>
      <c r="C579" s="74"/>
      <c r="D579" s="73"/>
      <c r="E579" s="73"/>
      <c r="F579" s="73"/>
      <c r="G579" s="73"/>
      <c r="H579" s="73"/>
      <c r="I579" s="73"/>
      <c r="J579" s="73"/>
      <c r="K579" s="73"/>
      <c r="L579" s="73"/>
      <c r="M579" s="73"/>
      <c r="N579" s="73"/>
      <c r="O579" s="73"/>
      <c r="P579" s="73"/>
      <c r="Q579" s="73"/>
      <c r="R579" s="73"/>
      <c r="S579" s="73"/>
      <c r="T579" s="73"/>
      <c r="U579" s="73"/>
    </row>
    <row r="580" spans="2:21" x14ac:dyDescent="0.3">
      <c r="B580" s="73"/>
      <c r="C580" s="74"/>
      <c r="D580" s="73"/>
      <c r="E580" s="73"/>
      <c r="F580" s="73"/>
      <c r="G580" s="73"/>
      <c r="H580" s="73"/>
      <c r="I580" s="73"/>
      <c r="J580" s="73"/>
      <c r="K580" s="73"/>
      <c r="L580" s="73"/>
      <c r="M580" s="73"/>
      <c r="N580" s="73"/>
      <c r="O580" s="73"/>
      <c r="P580" s="73"/>
      <c r="Q580" s="73"/>
      <c r="R580" s="73"/>
      <c r="S580" s="73"/>
      <c r="T580" s="73"/>
      <c r="U580" s="73"/>
    </row>
    <row r="581" spans="2:21" x14ac:dyDescent="0.3">
      <c r="B581" s="73"/>
      <c r="C581" s="74"/>
      <c r="D581" s="73"/>
      <c r="E581" s="73"/>
      <c r="F581" s="73"/>
      <c r="G581" s="73"/>
      <c r="H581" s="73"/>
      <c r="I581" s="73"/>
      <c r="J581" s="73"/>
      <c r="K581" s="73"/>
      <c r="L581" s="73"/>
      <c r="M581" s="73"/>
      <c r="N581" s="73"/>
      <c r="O581" s="73"/>
      <c r="P581" s="73"/>
      <c r="Q581" s="73"/>
      <c r="R581" s="73"/>
      <c r="S581" s="73"/>
      <c r="T581" s="73"/>
      <c r="U581" s="73"/>
    </row>
    <row r="582" spans="2:21" x14ac:dyDescent="0.3">
      <c r="B582" s="73"/>
      <c r="C582" s="74"/>
      <c r="D582" s="73"/>
      <c r="E582" s="73"/>
      <c r="F582" s="73"/>
      <c r="G582" s="73"/>
      <c r="H582" s="73"/>
      <c r="I582" s="73"/>
      <c r="J582" s="73"/>
      <c r="K582" s="73"/>
      <c r="L582" s="73"/>
      <c r="M582" s="73"/>
      <c r="N582" s="73"/>
      <c r="O582" s="73"/>
      <c r="P582" s="73"/>
      <c r="Q582" s="73"/>
      <c r="R582" s="73"/>
      <c r="S582" s="73"/>
      <c r="T582" s="73"/>
      <c r="U582" s="73"/>
    </row>
    <row r="583" spans="2:21" x14ac:dyDescent="0.3">
      <c r="B583" s="73"/>
      <c r="C583" s="74"/>
      <c r="D583" s="73"/>
      <c r="E583" s="73"/>
      <c r="F583" s="73"/>
      <c r="G583" s="73"/>
      <c r="H583" s="73"/>
      <c r="I583" s="73"/>
      <c r="J583" s="73"/>
      <c r="K583" s="73"/>
      <c r="L583" s="73"/>
      <c r="M583" s="73"/>
      <c r="N583" s="73"/>
      <c r="O583" s="73"/>
      <c r="P583" s="73"/>
      <c r="Q583" s="73"/>
      <c r="R583" s="73"/>
      <c r="S583" s="73"/>
      <c r="T583" s="73"/>
      <c r="U583" s="73"/>
    </row>
    <row r="584" spans="2:21" x14ac:dyDescent="0.3">
      <c r="B584" s="73"/>
      <c r="C584" s="74"/>
      <c r="D584" s="73"/>
      <c r="E584" s="73"/>
      <c r="F584" s="73"/>
      <c r="G584" s="73"/>
      <c r="H584" s="73"/>
      <c r="I584" s="73"/>
      <c r="J584" s="73"/>
      <c r="K584" s="73"/>
      <c r="L584" s="73"/>
      <c r="M584" s="73"/>
      <c r="N584" s="73"/>
      <c r="O584" s="73"/>
      <c r="P584" s="73"/>
      <c r="Q584" s="73"/>
      <c r="R584" s="73"/>
      <c r="S584" s="73"/>
      <c r="T584" s="73"/>
      <c r="U584" s="73"/>
    </row>
    <row r="585" spans="2:21" x14ac:dyDescent="0.3">
      <c r="B585" s="73"/>
      <c r="C585" s="74"/>
      <c r="D585" s="73"/>
      <c r="E585" s="73"/>
      <c r="F585" s="73"/>
      <c r="G585" s="73"/>
      <c r="H585" s="73"/>
      <c r="I585" s="73"/>
      <c r="J585" s="73"/>
      <c r="K585" s="73"/>
      <c r="L585" s="73"/>
      <c r="M585" s="73"/>
      <c r="N585" s="73"/>
      <c r="O585" s="73"/>
      <c r="P585" s="73"/>
      <c r="Q585" s="73"/>
      <c r="R585" s="73"/>
      <c r="S585" s="73"/>
      <c r="T585" s="73"/>
      <c r="U585" s="73"/>
    </row>
    <row r="586" spans="2:21" x14ac:dyDescent="0.3">
      <c r="B586" s="73"/>
      <c r="C586" s="74"/>
      <c r="D586" s="73"/>
      <c r="E586" s="73"/>
      <c r="F586" s="73"/>
      <c r="G586" s="73"/>
      <c r="H586" s="73"/>
      <c r="I586" s="73"/>
      <c r="J586" s="73"/>
      <c r="K586" s="73"/>
      <c r="L586" s="73"/>
      <c r="M586" s="73"/>
      <c r="N586" s="73"/>
      <c r="O586" s="73"/>
      <c r="P586" s="73"/>
      <c r="Q586" s="73"/>
      <c r="R586" s="73"/>
      <c r="S586" s="73"/>
      <c r="T586" s="73"/>
      <c r="U586" s="73"/>
    </row>
    <row r="587" spans="2:21" x14ac:dyDescent="0.3">
      <c r="B587" s="73"/>
      <c r="C587" s="74"/>
      <c r="D587" s="73"/>
      <c r="E587" s="73"/>
      <c r="F587" s="73"/>
      <c r="G587" s="73"/>
      <c r="H587" s="73"/>
      <c r="I587" s="73"/>
      <c r="J587" s="73"/>
      <c r="K587" s="73"/>
      <c r="L587" s="73"/>
      <c r="M587" s="73"/>
      <c r="N587" s="73"/>
      <c r="O587" s="73"/>
      <c r="P587" s="73"/>
      <c r="Q587" s="73"/>
      <c r="R587" s="73"/>
      <c r="S587" s="73"/>
      <c r="T587" s="73"/>
      <c r="U587" s="73"/>
    </row>
    <row r="588" spans="2:21" x14ac:dyDescent="0.3">
      <c r="B588" s="73"/>
      <c r="C588" s="74"/>
      <c r="D588" s="73"/>
      <c r="E588" s="73"/>
      <c r="F588" s="73"/>
      <c r="G588" s="73"/>
      <c r="H588" s="73"/>
      <c r="I588" s="73"/>
      <c r="J588" s="73"/>
      <c r="K588" s="73"/>
      <c r="L588" s="73"/>
      <c r="M588" s="73"/>
      <c r="N588" s="73"/>
      <c r="O588" s="73"/>
      <c r="P588" s="73"/>
      <c r="Q588" s="73"/>
      <c r="R588" s="73"/>
      <c r="S588" s="73"/>
      <c r="T588" s="73"/>
      <c r="U588" s="73"/>
    </row>
    <row r="589" spans="2:21" x14ac:dyDescent="0.3">
      <c r="B589" s="73"/>
      <c r="C589" s="74"/>
      <c r="D589" s="73"/>
      <c r="E589" s="73"/>
      <c r="F589" s="73"/>
      <c r="G589" s="73"/>
      <c r="H589" s="73"/>
      <c r="I589" s="73"/>
      <c r="J589" s="73"/>
      <c r="K589" s="73"/>
      <c r="L589" s="73"/>
      <c r="M589" s="73"/>
      <c r="N589" s="73"/>
      <c r="O589" s="73"/>
      <c r="P589" s="73"/>
      <c r="Q589" s="73"/>
      <c r="R589" s="73"/>
      <c r="S589" s="73"/>
      <c r="T589" s="73"/>
      <c r="U589" s="73"/>
    </row>
    <row r="590" spans="2:21" x14ac:dyDescent="0.3">
      <c r="B590" s="73"/>
      <c r="C590" s="74"/>
      <c r="D590" s="73"/>
      <c r="E590" s="73"/>
      <c r="F590" s="73"/>
      <c r="G590" s="73"/>
      <c r="H590" s="73"/>
      <c r="I590" s="73"/>
      <c r="J590" s="73"/>
      <c r="K590" s="73"/>
      <c r="L590" s="73"/>
      <c r="M590" s="73"/>
      <c r="N590" s="73"/>
      <c r="O590" s="73"/>
      <c r="P590" s="73"/>
      <c r="Q590" s="73"/>
      <c r="R590" s="73"/>
      <c r="S590" s="73"/>
      <c r="T590" s="73"/>
      <c r="U590" s="73"/>
    </row>
    <row r="591" spans="2:21" x14ac:dyDescent="0.3">
      <c r="B591" s="73"/>
      <c r="C591" s="74"/>
      <c r="D591" s="73"/>
      <c r="E591" s="73"/>
      <c r="F591" s="73"/>
      <c r="G591" s="73"/>
      <c r="H591" s="73"/>
      <c r="I591" s="73"/>
      <c r="J591" s="73"/>
      <c r="K591" s="73"/>
      <c r="L591" s="73"/>
      <c r="M591" s="73"/>
      <c r="N591" s="73"/>
      <c r="O591" s="73"/>
      <c r="P591" s="73"/>
      <c r="Q591" s="73"/>
      <c r="R591" s="73"/>
      <c r="S591" s="73"/>
      <c r="T591" s="73"/>
      <c r="U591" s="73"/>
    </row>
    <row r="592" spans="2:21" x14ac:dyDescent="0.3">
      <c r="B592" s="73"/>
      <c r="C592" s="74"/>
      <c r="D592" s="73"/>
      <c r="E592" s="73"/>
      <c r="F592" s="73"/>
      <c r="G592" s="73"/>
      <c r="H592" s="73"/>
      <c r="I592" s="73"/>
      <c r="J592" s="73"/>
      <c r="K592" s="73"/>
      <c r="L592" s="73"/>
      <c r="M592" s="73"/>
      <c r="N592" s="73"/>
      <c r="O592" s="73"/>
      <c r="P592" s="73"/>
      <c r="Q592" s="73"/>
      <c r="R592" s="73"/>
      <c r="S592" s="73"/>
      <c r="T592" s="73"/>
      <c r="U592" s="73"/>
    </row>
    <row r="593" spans="2:21" x14ac:dyDescent="0.3">
      <c r="B593" s="73"/>
      <c r="C593" s="74"/>
      <c r="D593" s="73"/>
      <c r="E593" s="73"/>
      <c r="F593" s="73"/>
      <c r="G593" s="73"/>
      <c r="H593" s="73"/>
      <c r="I593" s="73"/>
      <c r="J593" s="73"/>
      <c r="K593" s="73"/>
      <c r="L593" s="73"/>
      <c r="M593" s="73"/>
      <c r="N593" s="73"/>
      <c r="O593" s="73"/>
      <c r="P593" s="73"/>
      <c r="Q593" s="73"/>
      <c r="R593" s="73"/>
      <c r="S593" s="73"/>
      <c r="T593" s="73"/>
      <c r="U593" s="73"/>
    </row>
    <row r="594" spans="2:21" x14ac:dyDescent="0.3">
      <c r="B594" s="73"/>
      <c r="C594" s="74"/>
      <c r="D594" s="73"/>
      <c r="E594" s="73"/>
      <c r="F594" s="73"/>
      <c r="G594" s="73"/>
      <c r="H594" s="73"/>
      <c r="I594" s="73"/>
      <c r="J594" s="73"/>
      <c r="K594" s="73"/>
      <c r="L594" s="73"/>
      <c r="M594" s="73"/>
      <c r="N594" s="73"/>
      <c r="O594" s="73"/>
      <c r="P594" s="73"/>
      <c r="Q594" s="73"/>
      <c r="R594" s="73"/>
      <c r="S594" s="73"/>
      <c r="T594" s="73"/>
      <c r="U594" s="73"/>
    </row>
    <row r="595" spans="2:21" x14ac:dyDescent="0.3">
      <c r="B595" s="73"/>
      <c r="C595" s="74"/>
      <c r="D595" s="73"/>
      <c r="E595" s="73"/>
      <c r="F595" s="73"/>
      <c r="G595" s="73"/>
      <c r="H595" s="73"/>
      <c r="I595" s="73"/>
      <c r="J595" s="73"/>
      <c r="K595" s="73"/>
      <c r="L595" s="73"/>
      <c r="M595" s="73"/>
      <c r="N595" s="73"/>
      <c r="O595" s="73"/>
      <c r="P595" s="73"/>
      <c r="Q595" s="73"/>
      <c r="R595" s="73"/>
      <c r="S595" s="73"/>
      <c r="T595" s="73"/>
      <c r="U595" s="73"/>
    </row>
    <row r="596" spans="2:21" x14ac:dyDescent="0.3">
      <c r="B596" s="73"/>
      <c r="C596" s="74"/>
      <c r="D596" s="73"/>
      <c r="E596" s="73"/>
      <c r="F596" s="73"/>
      <c r="G596" s="73"/>
      <c r="H596" s="73"/>
      <c r="I596" s="73"/>
      <c r="J596" s="73"/>
      <c r="K596" s="73"/>
      <c r="L596" s="73"/>
      <c r="M596" s="73"/>
      <c r="N596" s="73"/>
      <c r="O596" s="73"/>
      <c r="P596" s="73"/>
      <c r="Q596" s="73"/>
      <c r="R596" s="73"/>
      <c r="S596" s="73"/>
      <c r="T596" s="73"/>
      <c r="U596" s="73"/>
    </row>
    <row r="597" spans="2:21" x14ac:dyDescent="0.3">
      <c r="B597" s="73"/>
      <c r="C597" s="74"/>
      <c r="D597" s="73"/>
      <c r="E597" s="73"/>
      <c r="F597" s="73"/>
      <c r="G597" s="73"/>
      <c r="H597" s="73"/>
      <c r="I597" s="73"/>
      <c r="J597" s="73"/>
      <c r="K597" s="73"/>
      <c r="L597" s="73"/>
      <c r="M597" s="73"/>
      <c r="N597" s="73"/>
      <c r="O597" s="73"/>
      <c r="P597" s="73"/>
      <c r="Q597" s="73"/>
      <c r="R597" s="73"/>
      <c r="S597" s="73"/>
      <c r="T597" s="73"/>
      <c r="U597" s="73"/>
    </row>
    <row r="598" spans="2:21" x14ac:dyDescent="0.3">
      <c r="B598" s="73"/>
      <c r="C598" s="74"/>
      <c r="D598" s="73"/>
      <c r="E598" s="73"/>
      <c r="F598" s="73"/>
      <c r="G598" s="73"/>
      <c r="H598" s="73"/>
      <c r="I598" s="73"/>
      <c r="J598" s="73"/>
      <c r="K598" s="73"/>
      <c r="L598" s="73"/>
      <c r="M598" s="73"/>
      <c r="N598" s="73"/>
      <c r="O598" s="73"/>
      <c r="P598" s="73"/>
      <c r="Q598" s="73"/>
      <c r="R598" s="73"/>
      <c r="S598" s="73"/>
      <c r="T598" s="73"/>
      <c r="U598" s="73"/>
    </row>
    <row r="599" spans="2:21" x14ac:dyDescent="0.3">
      <c r="B599" s="73"/>
      <c r="C599" s="74"/>
      <c r="D599" s="73"/>
      <c r="E599" s="73"/>
      <c r="F599" s="73"/>
      <c r="G599" s="73"/>
      <c r="H599" s="73"/>
      <c r="I599" s="73"/>
      <c r="J599" s="73"/>
      <c r="K599" s="73"/>
      <c r="L599" s="73"/>
      <c r="M599" s="73"/>
      <c r="N599" s="73"/>
      <c r="O599" s="73"/>
      <c r="P599" s="73"/>
      <c r="Q599" s="73"/>
      <c r="R599" s="73"/>
      <c r="S599" s="73"/>
      <c r="T599" s="73"/>
      <c r="U599" s="73"/>
    </row>
    <row r="600" spans="2:21" x14ac:dyDescent="0.3">
      <c r="B600" s="73"/>
      <c r="C600" s="74"/>
      <c r="D600" s="73"/>
      <c r="E600" s="73"/>
      <c r="F600" s="73"/>
      <c r="G600" s="73"/>
      <c r="H600" s="73"/>
      <c r="I600" s="73"/>
      <c r="J600" s="73"/>
      <c r="K600" s="73"/>
      <c r="L600" s="73"/>
      <c r="M600" s="73"/>
      <c r="N600" s="73"/>
      <c r="O600" s="73"/>
      <c r="P600" s="73"/>
      <c r="Q600" s="73"/>
      <c r="R600" s="73"/>
      <c r="S600" s="73"/>
      <c r="T600" s="73"/>
      <c r="U600" s="73"/>
    </row>
    <row r="601" spans="2:21" x14ac:dyDescent="0.3">
      <c r="B601" s="73"/>
      <c r="C601" s="74"/>
      <c r="D601" s="73"/>
      <c r="E601" s="73"/>
      <c r="F601" s="73"/>
      <c r="G601" s="73"/>
      <c r="H601" s="73"/>
      <c r="I601" s="73"/>
      <c r="J601" s="73"/>
      <c r="K601" s="73"/>
      <c r="L601" s="73"/>
      <c r="M601" s="73"/>
      <c r="N601" s="73"/>
      <c r="O601" s="73"/>
      <c r="P601" s="73"/>
      <c r="Q601" s="73"/>
      <c r="R601" s="73"/>
      <c r="S601" s="73"/>
      <c r="T601" s="73"/>
      <c r="U601" s="73"/>
    </row>
    <row r="602" spans="2:21" x14ac:dyDescent="0.3">
      <c r="B602" s="73"/>
      <c r="C602" s="74"/>
      <c r="D602" s="73"/>
      <c r="E602" s="73"/>
      <c r="F602" s="73"/>
      <c r="G602" s="73"/>
      <c r="H602" s="73"/>
      <c r="I602" s="73"/>
      <c r="J602" s="73"/>
      <c r="K602" s="73"/>
      <c r="L602" s="73"/>
      <c r="M602" s="73"/>
      <c r="N602" s="73"/>
      <c r="O602" s="73"/>
      <c r="P602" s="73"/>
      <c r="Q602" s="73"/>
      <c r="R602" s="73"/>
      <c r="S602" s="73"/>
      <c r="T602" s="73"/>
      <c r="U602" s="73"/>
    </row>
    <row r="603" spans="2:21" x14ac:dyDescent="0.3">
      <c r="B603" s="73"/>
      <c r="C603" s="74"/>
      <c r="D603" s="73"/>
      <c r="E603" s="73"/>
      <c r="F603" s="73"/>
      <c r="G603" s="73"/>
      <c r="H603" s="73"/>
      <c r="I603" s="73"/>
      <c r="J603" s="73"/>
      <c r="K603" s="73"/>
      <c r="L603" s="73"/>
      <c r="M603" s="73"/>
      <c r="N603" s="73"/>
      <c r="O603" s="73"/>
      <c r="P603" s="73"/>
      <c r="Q603" s="73"/>
      <c r="R603" s="73"/>
      <c r="S603" s="73"/>
      <c r="T603" s="73"/>
      <c r="U603" s="73"/>
    </row>
    <row r="604" spans="2:21" x14ac:dyDescent="0.3">
      <c r="B604" s="73"/>
      <c r="C604" s="74"/>
      <c r="D604" s="73"/>
      <c r="E604" s="73"/>
      <c r="F604" s="73"/>
      <c r="G604" s="73"/>
      <c r="H604" s="73"/>
      <c r="I604" s="73"/>
      <c r="J604" s="73"/>
      <c r="K604" s="73"/>
      <c r="L604" s="73"/>
      <c r="M604" s="73"/>
      <c r="N604" s="73"/>
      <c r="O604" s="73"/>
      <c r="P604" s="73"/>
      <c r="Q604" s="73"/>
      <c r="R604" s="73"/>
      <c r="S604" s="73"/>
      <c r="T604" s="73"/>
      <c r="U604" s="73"/>
    </row>
    <row r="605" spans="2:21" x14ac:dyDescent="0.3">
      <c r="B605" s="73"/>
      <c r="C605" s="74"/>
      <c r="D605" s="73"/>
      <c r="E605" s="73"/>
      <c r="F605" s="73"/>
      <c r="G605" s="73"/>
      <c r="H605" s="73"/>
      <c r="I605" s="73"/>
      <c r="J605" s="73"/>
      <c r="K605" s="73"/>
      <c r="L605" s="73"/>
      <c r="M605" s="73"/>
      <c r="N605" s="73"/>
      <c r="O605" s="73"/>
      <c r="P605" s="73"/>
      <c r="Q605" s="73"/>
      <c r="R605" s="73"/>
      <c r="S605" s="73"/>
      <c r="T605" s="73"/>
      <c r="U605" s="73"/>
    </row>
    <row r="606" spans="2:21" x14ac:dyDescent="0.3">
      <c r="B606" s="73"/>
      <c r="C606" s="74"/>
      <c r="D606" s="73"/>
      <c r="E606" s="73"/>
      <c r="F606" s="73"/>
      <c r="G606" s="73"/>
      <c r="H606" s="73"/>
      <c r="I606" s="73"/>
      <c r="J606" s="73"/>
      <c r="K606" s="73"/>
      <c r="L606" s="73"/>
      <c r="M606" s="73"/>
      <c r="N606" s="73"/>
      <c r="O606" s="73"/>
      <c r="P606" s="73"/>
      <c r="Q606" s="73"/>
      <c r="R606" s="73"/>
      <c r="S606" s="73"/>
      <c r="T606" s="73"/>
      <c r="U606" s="73"/>
    </row>
    <row r="607" spans="2:21" x14ac:dyDescent="0.3">
      <c r="B607" s="73"/>
      <c r="C607" s="74"/>
      <c r="D607" s="73"/>
      <c r="E607" s="73"/>
      <c r="F607" s="73"/>
      <c r="G607" s="73"/>
      <c r="H607" s="73"/>
      <c r="I607" s="73"/>
      <c r="J607" s="73"/>
      <c r="K607" s="73"/>
      <c r="L607" s="73"/>
      <c r="M607" s="73"/>
      <c r="N607" s="73"/>
      <c r="O607" s="73"/>
      <c r="P607" s="73"/>
      <c r="Q607" s="73"/>
      <c r="R607" s="73"/>
      <c r="S607" s="73"/>
      <c r="T607" s="73"/>
      <c r="U607" s="73"/>
    </row>
    <row r="608" spans="2:21" x14ac:dyDescent="0.3">
      <c r="B608" s="73"/>
      <c r="C608" s="74"/>
      <c r="D608" s="73"/>
      <c r="E608" s="73"/>
      <c r="F608" s="73"/>
      <c r="G608" s="73"/>
      <c r="H608" s="73"/>
      <c r="I608" s="73"/>
      <c r="J608" s="73"/>
      <c r="K608" s="73"/>
      <c r="L608" s="73"/>
      <c r="M608" s="73"/>
      <c r="N608" s="73"/>
      <c r="O608" s="73"/>
      <c r="P608" s="73"/>
      <c r="Q608" s="73"/>
      <c r="R608" s="73"/>
      <c r="S608" s="73"/>
      <c r="T608" s="73"/>
      <c r="U608" s="73"/>
    </row>
    <row r="609" spans="2:21" x14ac:dyDescent="0.3">
      <c r="B609" s="73"/>
      <c r="C609" s="74"/>
      <c r="D609" s="73"/>
      <c r="E609" s="73"/>
      <c r="F609" s="73"/>
      <c r="G609" s="73"/>
      <c r="H609" s="73"/>
      <c r="I609" s="73"/>
      <c r="J609" s="73"/>
      <c r="K609" s="73"/>
      <c r="L609" s="73"/>
      <c r="M609" s="73"/>
      <c r="N609" s="73"/>
      <c r="O609" s="73"/>
      <c r="P609" s="73"/>
      <c r="Q609" s="73"/>
      <c r="R609" s="73"/>
      <c r="S609" s="73"/>
      <c r="T609" s="73"/>
      <c r="U609" s="73"/>
    </row>
    <row r="610" spans="2:21" x14ac:dyDescent="0.3">
      <c r="B610" s="73"/>
      <c r="C610" s="74"/>
      <c r="D610" s="73"/>
      <c r="E610" s="73"/>
      <c r="F610" s="73"/>
      <c r="G610" s="73"/>
      <c r="H610" s="73"/>
      <c r="I610" s="73"/>
      <c r="J610" s="73"/>
      <c r="K610" s="73"/>
      <c r="L610" s="73"/>
      <c r="M610" s="73"/>
      <c r="N610" s="73"/>
      <c r="O610" s="73"/>
      <c r="P610" s="73"/>
      <c r="Q610" s="73"/>
      <c r="R610" s="73"/>
      <c r="S610" s="73"/>
      <c r="T610" s="73"/>
      <c r="U610" s="73"/>
    </row>
    <row r="611" spans="2:21" x14ac:dyDescent="0.3">
      <c r="B611" s="73"/>
      <c r="C611" s="74"/>
      <c r="D611" s="73"/>
      <c r="E611" s="73"/>
      <c r="F611" s="73"/>
      <c r="G611" s="73"/>
      <c r="H611" s="73"/>
      <c r="I611" s="73"/>
      <c r="J611" s="73"/>
      <c r="K611" s="73"/>
      <c r="L611" s="73"/>
      <c r="M611" s="73"/>
      <c r="N611" s="73"/>
      <c r="O611" s="73"/>
      <c r="P611" s="73"/>
      <c r="Q611" s="73"/>
      <c r="R611" s="73"/>
      <c r="S611" s="73"/>
      <c r="T611" s="73"/>
      <c r="U611" s="73"/>
    </row>
    <row r="612" spans="2:21" x14ac:dyDescent="0.3">
      <c r="B612" s="73"/>
      <c r="C612" s="74"/>
      <c r="D612" s="73"/>
      <c r="E612" s="73"/>
      <c r="F612" s="73"/>
      <c r="G612" s="73"/>
      <c r="H612" s="73"/>
      <c r="I612" s="73"/>
      <c r="J612" s="73"/>
      <c r="K612" s="73"/>
      <c r="L612" s="73"/>
      <c r="M612" s="73"/>
      <c r="N612" s="73"/>
      <c r="O612" s="73"/>
      <c r="P612" s="73"/>
      <c r="Q612" s="73"/>
      <c r="R612" s="73"/>
      <c r="S612" s="73"/>
      <c r="T612" s="73"/>
      <c r="U612" s="73"/>
    </row>
    <row r="613" spans="2:21" x14ac:dyDescent="0.3">
      <c r="B613" s="73"/>
      <c r="C613" s="74"/>
      <c r="D613" s="73"/>
      <c r="E613" s="73"/>
      <c r="F613" s="73"/>
      <c r="G613" s="73"/>
      <c r="H613" s="73"/>
      <c r="I613" s="73"/>
      <c r="J613" s="73"/>
      <c r="K613" s="73"/>
      <c r="L613" s="73"/>
      <c r="M613" s="73"/>
      <c r="N613" s="73"/>
      <c r="O613" s="73"/>
      <c r="P613" s="73"/>
      <c r="Q613" s="73"/>
      <c r="R613" s="73"/>
      <c r="S613" s="73"/>
      <c r="T613" s="73"/>
      <c r="U613" s="73"/>
    </row>
    <row r="614" spans="2:21" x14ac:dyDescent="0.3">
      <c r="B614" s="73"/>
      <c r="C614" s="74"/>
      <c r="D614" s="73"/>
      <c r="E614" s="73"/>
      <c r="F614" s="73"/>
      <c r="G614" s="73"/>
      <c r="H614" s="73"/>
      <c r="I614" s="73"/>
      <c r="J614" s="73"/>
      <c r="K614" s="73"/>
      <c r="L614" s="73"/>
      <c r="M614" s="73"/>
      <c r="N614" s="73"/>
      <c r="O614" s="73"/>
      <c r="P614" s="73"/>
      <c r="Q614" s="73"/>
      <c r="R614" s="73"/>
      <c r="S614" s="73"/>
      <c r="T614" s="73"/>
      <c r="U614" s="73"/>
    </row>
    <row r="615" spans="2:21" x14ac:dyDescent="0.3">
      <c r="B615" s="73"/>
      <c r="C615" s="74"/>
      <c r="D615" s="73"/>
      <c r="E615" s="73"/>
      <c r="F615" s="73"/>
      <c r="G615" s="73"/>
      <c r="H615" s="73"/>
      <c r="I615" s="73"/>
      <c r="J615" s="73"/>
      <c r="K615" s="73"/>
      <c r="L615" s="73"/>
      <c r="M615" s="73"/>
      <c r="N615" s="73"/>
      <c r="O615" s="73"/>
      <c r="P615" s="73"/>
      <c r="Q615" s="73"/>
      <c r="R615" s="73"/>
      <c r="S615" s="73"/>
      <c r="T615" s="73"/>
      <c r="U615" s="73"/>
    </row>
    <row r="616" spans="2:21" x14ac:dyDescent="0.3">
      <c r="B616" s="73"/>
      <c r="C616" s="74"/>
      <c r="D616" s="73"/>
      <c r="E616" s="73"/>
      <c r="F616" s="73"/>
      <c r="G616" s="73"/>
      <c r="H616" s="73"/>
      <c r="I616" s="73"/>
      <c r="J616" s="73"/>
      <c r="K616" s="73"/>
      <c r="L616" s="73"/>
      <c r="M616" s="73"/>
      <c r="N616" s="73"/>
      <c r="O616" s="73"/>
      <c r="P616" s="73"/>
      <c r="Q616" s="73"/>
      <c r="R616" s="73"/>
      <c r="S616" s="73"/>
      <c r="T616" s="73"/>
      <c r="U616" s="73"/>
    </row>
    <row r="617" spans="2:21" x14ac:dyDescent="0.3">
      <c r="B617" s="73"/>
      <c r="C617" s="74"/>
      <c r="D617" s="73"/>
      <c r="E617" s="73"/>
      <c r="F617" s="73"/>
      <c r="G617" s="73"/>
      <c r="H617" s="73"/>
      <c r="I617" s="73"/>
      <c r="J617" s="73"/>
      <c r="K617" s="73"/>
      <c r="L617" s="73"/>
      <c r="M617" s="73"/>
      <c r="N617" s="73"/>
      <c r="O617" s="73"/>
      <c r="P617" s="73"/>
      <c r="Q617" s="73"/>
      <c r="R617" s="73"/>
      <c r="S617" s="73"/>
      <c r="T617" s="73"/>
      <c r="U617" s="73"/>
    </row>
    <row r="618" spans="2:21" x14ac:dyDescent="0.3">
      <c r="B618" s="73"/>
      <c r="C618" s="74"/>
      <c r="D618" s="73"/>
      <c r="E618" s="73"/>
      <c r="F618" s="73"/>
      <c r="G618" s="73"/>
      <c r="H618" s="73"/>
      <c r="I618" s="73"/>
      <c r="J618" s="73"/>
      <c r="K618" s="73"/>
      <c r="L618" s="73"/>
      <c r="M618" s="73"/>
      <c r="N618" s="73"/>
      <c r="O618" s="73"/>
      <c r="P618" s="73"/>
      <c r="Q618" s="73"/>
      <c r="R618" s="73"/>
      <c r="S618" s="73"/>
      <c r="T618" s="73"/>
      <c r="U618" s="73"/>
    </row>
    <row r="619" spans="2:21" x14ac:dyDescent="0.3">
      <c r="B619" s="73"/>
      <c r="C619" s="74"/>
      <c r="D619" s="73"/>
      <c r="E619" s="73"/>
      <c r="F619" s="73"/>
      <c r="G619" s="73"/>
      <c r="H619" s="73"/>
      <c r="I619" s="73"/>
      <c r="J619" s="73"/>
      <c r="K619" s="73"/>
      <c r="L619" s="73"/>
      <c r="M619" s="73"/>
      <c r="N619" s="73"/>
      <c r="O619" s="73"/>
      <c r="P619" s="73"/>
      <c r="Q619" s="73"/>
      <c r="R619" s="73"/>
      <c r="S619" s="73"/>
      <c r="T619" s="73"/>
      <c r="U619" s="73"/>
    </row>
    <row r="620" spans="2:21" x14ac:dyDescent="0.3">
      <c r="B620" s="73"/>
      <c r="C620" s="74"/>
      <c r="D620" s="73"/>
      <c r="E620" s="73"/>
      <c r="F620" s="73"/>
      <c r="G620" s="73"/>
      <c r="H620" s="73"/>
      <c r="I620" s="73"/>
      <c r="J620" s="73"/>
      <c r="K620" s="73"/>
      <c r="L620" s="73"/>
      <c r="M620" s="73"/>
      <c r="N620" s="73"/>
      <c r="O620" s="73"/>
      <c r="P620" s="73"/>
      <c r="Q620" s="73"/>
      <c r="R620" s="73"/>
      <c r="S620" s="73"/>
      <c r="T620" s="73"/>
      <c r="U620" s="73"/>
    </row>
    <row r="621" spans="2:21" x14ac:dyDescent="0.3">
      <c r="B621" s="73"/>
      <c r="C621" s="74"/>
      <c r="D621" s="73"/>
      <c r="E621" s="73"/>
      <c r="F621" s="73"/>
      <c r="G621" s="73"/>
      <c r="H621" s="73"/>
      <c r="I621" s="73"/>
      <c r="J621" s="73"/>
      <c r="K621" s="73"/>
      <c r="L621" s="73"/>
      <c r="M621" s="73"/>
      <c r="N621" s="73"/>
      <c r="O621" s="73"/>
      <c r="P621" s="73"/>
      <c r="Q621" s="73"/>
      <c r="R621" s="73"/>
      <c r="S621" s="73"/>
      <c r="T621" s="73"/>
      <c r="U621" s="73"/>
    </row>
    <row r="622" spans="2:21" x14ac:dyDescent="0.3">
      <c r="B622" s="73"/>
      <c r="C622" s="74"/>
      <c r="D622" s="73"/>
      <c r="E622" s="73"/>
      <c r="F622" s="73"/>
      <c r="G622" s="73"/>
      <c r="H622" s="73"/>
      <c r="I622" s="73"/>
      <c r="J622" s="73"/>
      <c r="K622" s="73"/>
      <c r="L622" s="73"/>
      <c r="M622" s="73"/>
      <c r="N622" s="73"/>
      <c r="O622" s="73"/>
      <c r="P622" s="73"/>
      <c r="Q622" s="73"/>
      <c r="R622" s="73"/>
      <c r="S622" s="73"/>
      <c r="T622" s="73"/>
      <c r="U622" s="73"/>
    </row>
  </sheetData>
  <mergeCells count="502">
    <mergeCell ref="C97:P97"/>
    <mergeCell ref="Q97:U97"/>
    <mergeCell ref="C98:P98"/>
    <mergeCell ref="Q98:U98"/>
    <mergeCell ref="V98:AB98"/>
    <mergeCell ref="AA91:AA96"/>
    <mergeCell ref="AB91:AB96"/>
    <mergeCell ref="AC91:AC96"/>
    <mergeCell ref="D93:F94"/>
    <mergeCell ref="M94:M96"/>
    <mergeCell ref="P94:P96"/>
    <mergeCell ref="H95:I96"/>
    <mergeCell ref="U91:U96"/>
    <mergeCell ref="V91:V96"/>
    <mergeCell ref="W91:W96"/>
    <mergeCell ref="X91:X96"/>
    <mergeCell ref="Y91:Y96"/>
    <mergeCell ref="Z91:Z96"/>
    <mergeCell ref="O91:O96"/>
    <mergeCell ref="P91:P93"/>
    <mergeCell ref="Q91:Q96"/>
    <mergeCell ref="R91:R96"/>
    <mergeCell ref="S91:S96"/>
    <mergeCell ref="T91:T96"/>
    <mergeCell ref="B91:B96"/>
    <mergeCell ref="C91:C96"/>
    <mergeCell ref="H91:I92"/>
    <mergeCell ref="L91:L96"/>
    <mergeCell ref="M91:M93"/>
    <mergeCell ref="N91:N96"/>
    <mergeCell ref="AA85:AA90"/>
    <mergeCell ref="AB85:AB90"/>
    <mergeCell ref="AC85:AC90"/>
    <mergeCell ref="D86:E88"/>
    <mergeCell ref="J86:K88"/>
    <mergeCell ref="P88:P90"/>
    <mergeCell ref="U85:U90"/>
    <mergeCell ref="V85:V90"/>
    <mergeCell ref="W85:W90"/>
    <mergeCell ref="X85:X90"/>
    <mergeCell ref="Y85:Y90"/>
    <mergeCell ref="Z85:Z90"/>
    <mergeCell ref="O85:O90"/>
    <mergeCell ref="P85:P87"/>
    <mergeCell ref="Q85:Q90"/>
    <mergeCell ref="R85:R90"/>
    <mergeCell ref="S85:S90"/>
    <mergeCell ref="T85:T90"/>
    <mergeCell ref="B85:B90"/>
    <mergeCell ref="C85:C90"/>
    <mergeCell ref="F85:I86"/>
    <mergeCell ref="L85:L90"/>
    <mergeCell ref="M85:M90"/>
    <mergeCell ref="N85:N90"/>
    <mergeCell ref="AA79:AA84"/>
    <mergeCell ref="AB79:AB84"/>
    <mergeCell ref="AC79:AC84"/>
    <mergeCell ref="D80:E82"/>
    <mergeCell ref="J80:K82"/>
    <mergeCell ref="P82:P84"/>
    <mergeCell ref="U79:U84"/>
    <mergeCell ref="V79:V84"/>
    <mergeCell ref="W79:W84"/>
    <mergeCell ref="X79:X84"/>
    <mergeCell ref="Y79:Y84"/>
    <mergeCell ref="Z79:Z84"/>
    <mergeCell ref="O79:O84"/>
    <mergeCell ref="P79:P81"/>
    <mergeCell ref="Q79:Q84"/>
    <mergeCell ref="R79:R84"/>
    <mergeCell ref="S79:S84"/>
    <mergeCell ref="T79:T84"/>
    <mergeCell ref="B79:B84"/>
    <mergeCell ref="C79:C84"/>
    <mergeCell ref="F79:I80"/>
    <mergeCell ref="L79:L84"/>
    <mergeCell ref="M79:M84"/>
    <mergeCell ref="N79:N84"/>
    <mergeCell ref="AA73:AA78"/>
    <mergeCell ref="AB73:AB78"/>
    <mergeCell ref="AC73:AC78"/>
    <mergeCell ref="D74:E76"/>
    <mergeCell ref="J74:K76"/>
    <mergeCell ref="P76:P78"/>
    <mergeCell ref="U73:U78"/>
    <mergeCell ref="V73:V78"/>
    <mergeCell ref="W73:W78"/>
    <mergeCell ref="X73:X78"/>
    <mergeCell ref="Y73:Y78"/>
    <mergeCell ref="Z73:Z78"/>
    <mergeCell ref="O73:O78"/>
    <mergeCell ref="P73:P75"/>
    <mergeCell ref="Q73:Q78"/>
    <mergeCell ref="R73:R78"/>
    <mergeCell ref="S73:S78"/>
    <mergeCell ref="T73:T78"/>
    <mergeCell ref="B73:B78"/>
    <mergeCell ref="C73:C78"/>
    <mergeCell ref="F73:I74"/>
    <mergeCell ref="L73:L78"/>
    <mergeCell ref="M73:M78"/>
    <mergeCell ref="N73:N78"/>
    <mergeCell ref="AA67:AA72"/>
    <mergeCell ref="AB67:AB72"/>
    <mergeCell ref="AC67:AC72"/>
    <mergeCell ref="D68:E69"/>
    <mergeCell ref="F68:H70"/>
    <mergeCell ref="P70:P72"/>
    <mergeCell ref="D71:E71"/>
    <mergeCell ref="U67:U72"/>
    <mergeCell ref="V67:V72"/>
    <mergeCell ref="W67:W72"/>
    <mergeCell ref="X67:X72"/>
    <mergeCell ref="Y67:Y72"/>
    <mergeCell ref="Z67:Z72"/>
    <mergeCell ref="O67:O72"/>
    <mergeCell ref="P67:P69"/>
    <mergeCell ref="Q67:Q72"/>
    <mergeCell ref="R67:R72"/>
    <mergeCell ref="S67:S72"/>
    <mergeCell ref="T67:T72"/>
    <mergeCell ref="B67:B72"/>
    <mergeCell ref="C67:C72"/>
    <mergeCell ref="H67:J67"/>
    <mergeCell ref="L67:L72"/>
    <mergeCell ref="M67:M72"/>
    <mergeCell ref="N67:N72"/>
    <mergeCell ref="AB61:AB66"/>
    <mergeCell ref="AC61:AC66"/>
    <mergeCell ref="D62:E62"/>
    <mergeCell ref="F63:H65"/>
    <mergeCell ref="D64:E65"/>
    <mergeCell ref="P64:P66"/>
    <mergeCell ref="H66:J66"/>
    <mergeCell ref="V61:V66"/>
    <mergeCell ref="W61:W66"/>
    <mergeCell ref="X61:X66"/>
    <mergeCell ref="Y61:Y66"/>
    <mergeCell ref="Z61:Z66"/>
    <mergeCell ref="AA61:AA66"/>
    <mergeCell ref="P61:P63"/>
    <mergeCell ref="Q61:Q66"/>
    <mergeCell ref="R61:R66"/>
    <mergeCell ref="S61:S66"/>
    <mergeCell ref="T61:T66"/>
    <mergeCell ref="U61:U66"/>
    <mergeCell ref="B61:B66"/>
    <mergeCell ref="C61:C66"/>
    <mergeCell ref="L61:L66"/>
    <mergeCell ref="M61:M66"/>
    <mergeCell ref="N61:N66"/>
    <mergeCell ref="O61:O66"/>
    <mergeCell ref="AA55:AA60"/>
    <mergeCell ref="I57:K58"/>
    <mergeCell ref="P58:P60"/>
    <mergeCell ref="G60:H60"/>
    <mergeCell ref="U55:U60"/>
    <mergeCell ref="V55:V60"/>
    <mergeCell ref="W55:W60"/>
    <mergeCell ref="X55:X60"/>
    <mergeCell ref="Y55:Y60"/>
    <mergeCell ref="Z55:Z60"/>
    <mergeCell ref="O55:O60"/>
    <mergeCell ref="P55:P57"/>
    <mergeCell ref="Q55:Q60"/>
    <mergeCell ref="R55:R60"/>
    <mergeCell ref="S55:S60"/>
    <mergeCell ref="T55:T60"/>
    <mergeCell ref="AC49:AC54"/>
    <mergeCell ref="D51:F52"/>
    <mergeCell ref="P52:P54"/>
    <mergeCell ref="G54:H54"/>
    <mergeCell ref="B55:B60"/>
    <mergeCell ref="C55:C60"/>
    <mergeCell ref="F55:H55"/>
    <mergeCell ref="L55:L60"/>
    <mergeCell ref="M55:M60"/>
    <mergeCell ref="N55:N60"/>
    <mergeCell ref="W49:W54"/>
    <mergeCell ref="X49:X54"/>
    <mergeCell ref="Y49:Y54"/>
    <mergeCell ref="Z49:Z54"/>
    <mergeCell ref="AA49:AA54"/>
    <mergeCell ref="AB49:AB54"/>
    <mergeCell ref="Q49:Q54"/>
    <mergeCell ref="R49:R54"/>
    <mergeCell ref="S49:S54"/>
    <mergeCell ref="T49:T54"/>
    <mergeCell ref="U49:U54"/>
    <mergeCell ref="V49:V54"/>
    <mergeCell ref="AB55:AB60"/>
    <mergeCell ref="AC55:AC60"/>
    <mergeCell ref="F46:I47"/>
    <mergeCell ref="P46:P48"/>
    <mergeCell ref="B49:B54"/>
    <mergeCell ref="C49:C54"/>
    <mergeCell ref="G49:H49"/>
    <mergeCell ref="L49:L54"/>
    <mergeCell ref="M49:M54"/>
    <mergeCell ref="N49:N54"/>
    <mergeCell ref="O49:O54"/>
    <mergeCell ref="P49:P51"/>
    <mergeCell ref="R37:R42"/>
    <mergeCell ref="X43:X48"/>
    <mergeCell ref="Y43:Y48"/>
    <mergeCell ref="Z43:Z48"/>
    <mergeCell ref="AA43:AA48"/>
    <mergeCell ref="AB43:AB48"/>
    <mergeCell ref="AC43:AC48"/>
    <mergeCell ref="R43:R48"/>
    <mergeCell ref="S43:S48"/>
    <mergeCell ref="T43:T48"/>
    <mergeCell ref="U43:U48"/>
    <mergeCell ref="V43:V48"/>
    <mergeCell ref="W43:W48"/>
    <mergeCell ref="U37:U42"/>
    <mergeCell ref="V37:V42"/>
    <mergeCell ref="AS40:AS41"/>
    <mergeCell ref="B43:B48"/>
    <mergeCell ref="C43:C48"/>
    <mergeCell ref="L43:L48"/>
    <mergeCell ref="M43:M48"/>
    <mergeCell ref="N43:N48"/>
    <mergeCell ref="O43:O48"/>
    <mergeCell ref="P43:P45"/>
    <mergeCell ref="Q43:Q48"/>
    <mergeCell ref="AL40:AL41"/>
    <mergeCell ref="AM40:AM41"/>
    <mergeCell ref="AN40:AN41"/>
    <mergeCell ref="AO40:AO41"/>
    <mergeCell ref="AP40:AP41"/>
    <mergeCell ref="AQ40:AQ41"/>
    <mergeCell ref="W37:W42"/>
    <mergeCell ref="X37:X42"/>
    <mergeCell ref="Y37:Y42"/>
    <mergeCell ref="Z37:Z42"/>
    <mergeCell ref="O37:O42"/>
    <mergeCell ref="P37:P39"/>
    <mergeCell ref="AN38:AN39"/>
    <mergeCell ref="AO38:AO39"/>
    <mergeCell ref="Q37:Q42"/>
    <mergeCell ref="AP38:AP39"/>
    <mergeCell ref="AA37:AA42"/>
    <mergeCell ref="AB37:AB42"/>
    <mergeCell ref="AC37:AC42"/>
    <mergeCell ref="AH38:AH39"/>
    <mergeCell ref="AI38:AI39"/>
    <mergeCell ref="AJ38:AJ39"/>
    <mergeCell ref="AQ36:AQ37"/>
    <mergeCell ref="AR36:AR37"/>
    <mergeCell ref="AR40:AR41"/>
    <mergeCell ref="AS36:AS37"/>
    <mergeCell ref="AR38:AR39"/>
    <mergeCell ref="AS38:AS39"/>
    <mergeCell ref="B37:B42"/>
    <mergeCell ref="C37:C42"/>
    <mergeCell ref="F37:I38"/>
    <mergeCell ref="L37:L42"/>
    <mergeCell ref="M37:M42"/>
    <mergeCell ref="N37:N42"/>
    <mergeCell ref="B31:B36"/>
    <mergeCell ref="C31:C36"/>
    <mergeCell ref="AQ38:AQ39"/>
    <mergeCell ref="D39:E40"/>
    <mergeCell ref="J39:K40"/>
    <mergeCell ref="P40:P42"/>
    <mergeCell ref="AH40:AH41"/>
    <mergeCell ref="AI40:AI41"/>
    <mergeCell ref="AJ40:AJ41"/>
    <mergeCell ref="AK40:AK41"/>
    <mergeCell ref="AK38:AK39"/>
    <mergeCell ref="AL38:AL39"/>
    <mergeCell ref="AM38:AM39"/>
    <mergeCell ref="AS30:AS31"/>
    <mergeCell ref="W25:W30"/>
    <mergeCell ref="X25:X30"/>
    <mergeCell ref="Y25:Y30"/>
    <mergeCell ref="Z25:Z30"/>
    <mergeCell ref="AS34:AS35"/>
    <mergeCell ref="F35:I36"/>
    <mergeCell ref="AH36:AH37"/>
    <mergeCell ref="AI36:AI37"/>
    <mergeCell ref="AJ36:AJ37"/>
    <mergeCell ref="AK36:AK37"/>
    <mergeCell ref="AL36:AL37"/>
    <mergeCell ref="AM36:AM37"/>
    <mergeCell ref="AN36:AN37"/>
    <mergeCell ref="AO36:AO37"/>
    <mergeCell ref="AM34:AM35"/>
    <mergeCell ref="AN34:AN35"/>
    <mergeCell ref="AO34:AO35"/>
    <mergeCell ref="AP34:AP35"/>
    <mergeCell ref="AQ34:AQ35"/>
    <mergeCell ref="AR34:AR35"/>
    <mergeCell ref="S37:S42"/>
    <mergeCell ref="T37:T42"/>
    <mergeCell ref="AP36:AP37"/>
    <mergeCell ref="L31:L36"/>
    <mergeCell ref="M31:M36"/>
    <mergeCell ref="N31:N36"/>
    <mergeCell ref="O31:O36"/>
    <mergeCell ref="P31:P33"/>
    <mergeCell ref="AQ32:AQ33"/>
    <mergeCell ref="AR32:AR33"/>
    <mergeCell ref="AS32:AS33"/>
    <mergeCell ref="J34:K35"/>
    <mergeCell ref="P34:P36"/>
    <mergeCell ref="AH34:AH35"/>
    <mergeCell ref="AI34:AI35"/>
    <mergeCell ref="AJ34:AJ35"/>
    <mergeCell ref="AK34:AK35"/>
    <mergeCell ref="AL34:AL35"/>
    <mergeCell ref="AK32:AK33"/>
    <mergeCell ref="AL32:AL33"/>
    <mergeCell ref="AM32:AM33"/>
    <mergeCell ref="AN32:AN33"/>
    <mergeCell ref="AO32:AO33"/>
    <mergeCell ref="AP32:AP33"/>
    <mergeCell ref="AC31:AC36"/>
    <mergeCell ref="AQ30:AQ31"/>
    <mergeCell ref="AR30:AR31"/>
    <mergeCell ref="AI30:AI31"/>
    <mergeCell ref="AJ30:AJ31"/>
    <mergeCell ref="AQ28:AQ29"/>
    <mergeCell ref="AR28:AR29"/>
    <mergeCell ref="AO24:AO25"/>
    <mergeCell ref="AP24:AP25"/>
    <mergeCell ref="AQ24:AQ25"/>
    <mergeCell ref="AQ26:AQ27"/>
    <mergeCell ref="AR26:AR27"/>
    <mergeCell ref="D32:E33"/>
    <mergeCell ref="J32:K33"/>
    <mergeCell ref="AH32:AH33"/>
    <mergeCell ref="AI32:AI33"/>
    <mergeCell ref="AJ32:AJ33"/>
    <mergeCell ref="W31:W36"/>
    <mergeCell ref="X31:X36"/>
    <mergeCell ref="Y31:Y36"/>
    <mergeCell ref="Z31:Z36"/>
    <mergeCell ref="AA31:AA36"/>
    <mergeCell ref="AB31:AB36"/>
    <mergeCell ref="Q31:Q36"/>
    <mergeCell ref="R31:R36"/>
    <mergeCell ref="S31:S36"/>
    <mergeCell ref="T31:T36"/>
    <mergeCell ref="U31:U36"/>
    <mergeCell ref="V31:V36"/>
    <mergeCell ref="AK30:AK31"/>
    <mergeCell ref="AL30:AL31"/>
    <mergeCell ref="AM30:AM31"/>
    <mergeCell ref="AN30:AN31"/>
    <mergeCell ref="AO30:AO31"/>
    <mergeCell ref="AP30:AP31"/>
    <mergeCell ref="AM28:AM29"/>
    <mergeCell ref="AN28:AN29"/>
    <mergeCell ref="AO28:AO29"/>
    <mergeCell ref="AP28:AP29"/>
    <mergeCell ref="AS26:AS27"/>
    <mergeCell ref="F28:I29"/>
    <mergeCell ref="P28:P30"/>
    <mergeCell ref="AH28:AH29"/>
    <mergeCell ref="AI28:AI29"/>
    <mergeCell ref="AJ28:AJ29"/>
    <mergeCell ref="AK28:AK29"/>
    <mergeCell ref="AL28:AL29"/>
    <mergeCell ref="AK26:AK27"/>
    <mergeCell ref="AL26:AL27"/>
    <mergeCell ref="AM26:AM27"/>
    <mergeCell ref="AN26:AN27"/>
    <mergeCell ref="AO26:AO27"/>
    <mergeCell ref="AP26:AP27"/>
    <mergeCell ref="AA25:AA30"/>
    <mergeCell ref="AB25:AB30"/>
    <mergeCell ref="AC25:AC30"/>
    <mergeCell ref="AH26:AH27"/>
    <mergeCell ref="AI26:AI27"/>
    <mergeCell ref="AJ26:AJ27"/>
    <mergeCell ref="U25:U30"/>
    <mergeCell ref="V25:V30"/>
    <mergeCell ref="AS28:AS29"/>
    <mergeCell ref="AH30:AH31"/>
    <mergeCell ref="B25:B30"/>
    <mergeCell ref="C25:C30"/>
    <mergeCell ref="L25:L30"/>
    <mergeCell ref="M25:M30"/>
    <mergeCell ref="N25:N30"/>
    <mergeCell ref="AR22:AR23"/>
    <mergeCell ref="AS22:AS23"/>
    <mergeCell ref="F23:I24"/>
    <mergeCell ref="AH24:AH25"/>
    <mergeCell ref="AI24:AI25"/>
    <mergeCell ref="AJ24:AJ25"/>
    <mergeCell ref="AK24:AK25"/>
    <mergeCell ref="AL24:AL25"/>
    <mergeCell ref="AM24:AM25"/>
    <mergeCell ref="AN24:AN25"/>
    <mergeCell ref="AL22:AL23"/>
    <mergeCell ref="AM22:AM23"/>
    <mergeCell ref="AN22:AN23"/>
    <mergeCell ref="AO22:AO23"/>
    <mergeCell ref="AP22:AP23"/>
    <mergeCell ref="AQ22:AQ23"/>
    <mergeCell ref="B19:B24"/>
    <mergeCell ref="O25:O30"/>
    <mergeCell ref="P25:P27"/>
    <mergeCell ref="AP20:AP21"/>
    <mergeCell ref="AQ20:AQ21"/>
    <mergeCell ref="AR20:AR21"/>
    <mergeCell ref="AS20:AS21"/>
    <mergeCell ref="J22:K23"/>
    <mergeCell ref="P22:P24"/>
    <mergeCell ref="AH22:AH23"/>
    <mergeCell ref="AI22:AI23"/>
    <mergeCell ref="AJ22:AJ23"/>
    <mergeCell ref="AK22:AK23"/>
    <mergeCell ref="AJ20:AJ21"/>
    <mergeCell ref="AK20:AK21"/>
    <mergeCell ref="AL20:AL21"/>
    <mergeCell ref="AM20:AM21"/>
    <mergeCell ref="AN20:AN21"/>
    <mergeCell ref="AO20:AO21"/>
    <mergeCell ref="AB19:AB24"/>
    <mergeCell ref="AC19:AC24"/>
    <mergeCell ref="AR24:AR25"/>
    <mergeCell ref="AS24:AS25"/>
    <mergeCell ref="Q25:Q30"/>
    <mergeCell ref="R25:R30"/>
    <mergeCell ref="S25:S30"/>
    <mergeCell ref="T25:T30"/>
    <mergeCell ref="AH20:AH21"/>
    <mergeCell ref="AI20:AI21"/>
    <mergeCell ref="V19:V24"/>
    <mergeCell ref="W19:W24"/>
    <mergeCell ref="X19:X24"/>
    <mergeCell ref="Y19:Y24"/>
    <mergeCell ref="Z19:Z24"/>
    <mergeCell ref="AA19:AA24"/>
    <mergeCell ref="P19:P21"/>
    <mergeCell ref="Q19:Q24"/>
    <mergeCell ref="R19:R24"/>
    <mergeCell ref="S19:S24"/>
    <mergeCell ref="T19:T24"/>
    <mergeCell ref="U19:U24"/>
    <mergeCell ref="O19:O24"/>
    <mergeCell ref="Z13:Z18"/>
    <mergeCell ref="AA13:AA18"/>
    <mergeCell ref="AB13:AB18"/>
    <mergeCell ref="AC13:AC18"/>
    <mergeCell ref="D16:E17"/>
    <mergeCell ref="J16:K17"/>
    <mergeCell ref="P16:P18"/>
    <mergeCell ref="T13:T18"/>
    <mergeCell ref="U13:U18"/>
    <mergeCell ref="V13:V18"/>
    <mergeCell ref="W13:W18"/>
    <mergeCell ref="X13:X18"/>
    <mergeCell ref="Y13:Y18"/>
    <mergeCell ref="N13:N18"/>
    <mergeCell ref="O13:O18"/>
    <mergeCell ref="P13:P15"/>
    <mergeCell ref="Q13:Q18"/>
    <mergeCell ref="R13:R18"/>
    <mergeCell ref="S13:S18"/>
    <mergeCell ref="D20:E21"/>
    <mergeCell ref="J20:K21"/>
    <mergeCell ref="B13:B18"/>
    <mergeCell ref="C13:C18"/>
    <mergeCell ref="F13:I14"/>
    <mergeCell ref="L13:L18"/>
    <mergeCell ref="M13:M18"/>
    <mergeCell ref="C19:C24"/>
    <mergeCell ref="L19:L24"/>
    <mergeCell ref="M19:M24"/>
    <mergeCell ref="N19:N24"/>
    <mergeCell ref="B10:AB10"/>
    <mergeCell ref="B11:B12"/>
    <mergeCell ref="C11:C12"/>
    <mergeCell ref="D11:K12"/>
    <mergeCell ref="L11:L12"/>
    <mergeCell ref="M11:M12"/>
    <mergeCell ref="N11:N12"/>
    <mergeCell ref="O11:O12"/>
    <mergeCell ref="P11:P12"/>
    <mergeCell ref="Q11:Q12"/>
    <mergeCell ref="R11:R12"/>
    <mergeCell ref="S11:S12"/>
    <mergeCell ref="T11:T12"/>
    <mergeCell ref="U11:U12"/>
    <mergeCell ref="V11:AB11"/>
    <mergeCell ref="B8:AB8"/>
    <mergeCell ref="AC8:AD8"/>
    <mergeCell ref="AE8:AH8"/>
    <mergeCell ref="B9:O9"/>
    <mergeCell ref="P9:AB9"/>
    <mergeCell ref="AC9:AD9"/>
    <mergeCell ref="B1:AB7"/>
    <mergeCell ref="AC2:AD2"/>
    <mergeCell ref="AC3:AD3"/>
    <mergeCell ref="AC4:AD4"/>
    <mergeCell ref="AC5:AD5"/>
    <mergeCell ref="AC6:AD6"/>
    <mergeCell ref="AC7:AD7"/>
  </mergeCells>
  <printOptions horizontalCentered="1"/>
  <pageMargins left="0.55118110236220474" right="0.55118110236220474" top="0.55118110236220474" bottom="0.55118110236220474" header="0.31496062992125984" footer="0.31496062992125984"/>
  <pageSetup paperSize="9" scale="48" fitToWidth="2" fitToHeight="2" orientation="landscape" r:id="rId1"/>
  <headerFooter>
    <oddHeader>&amp;A</oddHeader>
    <oddFooter>Page &amp;P of &amp;N</oddFooter>
  </headerFooter>
  <rowBreaks count="2" manualBreakCount="2">
    <brk id="48" max="34" man="1"/>
    <brk id="84" max="34" man="1"/>
  </rowBreaks>
  <colBreaks count="1" manualBreakCount="1">
    <brk id="28" max="10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E27ED-6964-49BD-87F1-DB6C94DB0ED0}">
  <sheetPr>
    <pageSetUpPr fitToPage="1"/>
  </sheetPr>
  <dimension ref="A1:G40"/>
  <sheetViews>
    <sheetView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qref="A1:F1"/>
    </sheetView>
  </sheetViews>
  <sheetFormatPr defaultRowHeight="50.5" customHeight="1" x14ac:dyDescent="0.7"/>
  <cols>
    <col min="1" max="1" width="8.88671875" style="1"/>
    <col min="2" max="2" width="71" style="1" customWidth="1"/>
    <col min="3" max="4" width="8.88671875" style="1"/>
    <col min="5" max="5" width="14.6640625" style="1" bestFit="1" customWidth="1"/>
    <col min="6" max="6" width="22.5546875" style="1" customWidth="1"/>
    <col min="7" max="7" width="11.5546875" style="1" bestFit="1" customWidth="1"/>
    <col min="8" max="16384" width="8.88671875" style="1"/>
  </cols>
  <sheetData>
    <row r="1" spans="1:7" ht="50.5" customHeight="1" x14ac:dyDescent="0.7">
      <c r="A1" s="175" t="s">
        <v>214</v>
      </c>
      <c r="B1" s="175"/>
      <c r="C1" s="175"/>
      <c r="D1" s="175"/>
      <c r="E1" s="175"/>
      <c r="F1" s="175"/>
    </row>
    <row r="2" spans="1:7" ht="25.25" customHeight="1" x14ac:dyDescent="0.7">
      <c r="A2" s="175" t="s">
        <v>255</v>
      </c>
      <c r="B2" s="175"/>
      <c r="C2" s="175"/>
      <c r="D2" s="175"/>
      <c r="E2" s="175"/>
      <c r="F2" s="175"/>
    </row>
    <row r="3" spans="1:7" s="98" customFormat="1" ht="25.25" customHeight="1" x14ac:dyDescent="0.3">
      <c r="A3" s="90" t="s">
        <v>103</v>
      </c>
      <c r="B3" s="90" t="s">
        <v>221</v>
      </c>
      <c r="C3" s="90" t="s">
        <v>106</v>
      </c>
      <c r="D3" s="90" t="s">
        <v>219</v>
      </c>
      <c r="E3" s="90" t="s">
        <v>218</v>
      </c>
      <c r="F3" s="90" t="s">
        <v>111</v>
      </c>
    </row>
    <row r="4" spans="1:7" ht="28.15" customHeight="1" x14ac:dyDescent="0.7">
      <c r="A4" s="19">
        <f>1</f>
        <v>1</v>
      </c>
      <c r="B4" s="112" t="s">
        <v>222</v>
      </c>
      <c r="C4" s="19" t="s">
        <v>52</v>
      </c>
      <c r="D4" s="112">
        <v>150</v>
      </c>
      <c r="E4" s="113">
        <f>Abstract!F14</f>
        <v>0</v>
      </c>
      <c r="F4" s="34"/>
      <c r="G4" s="137">
        <f>E4/D4</f>
        <v>0</v>
      </c>
    </row>
    <row r="5" spans="1:7" ht="28.15" customHeight="1" x14ac:dyDescent="0.7">
      <c r="A5" s="19">
        <f>A4+1</f>
        <v>2</v>
      </c>
      <c r="B5" s="112" t="s">
        <v>168</v>
      </c>
      <c r="C5" s="19" t="s">
        <v>52</v>
      </c>
      <c r="D5" s="112">
        <v>150</v>
      </c>
      <c r="E5" s="113">
        <f>Abstract!F26</f>
        <v>0</v>
      </c>
      <c r="F5" s="34"/>
      <c r="G5" s="137">
        <f>E5/D5</f>
        <v>0</v>
      </c>
    </row>
    <row r="6" spans="1:7" ht="28.15" customHeight="1" x14ac:dyDescent="0.7">
      <c r="A6" s="19">
        <f>A5+1</f>
        <v>3</v>
      </c>
      <c r="B6" s="112" t="s">
        <v>172</v>
      </c>
      <c r="C6" s="19" t="s">
        <v>52</v>
      </c>
      <c r="D6" s="112">
        <v>40</v>
      </c>
      <c r="E6" s="113">
        <f>Abstract!F38</f>
        <v>0</v>
      </c>
      <c r="F6" s="34"/>
      <c r="G6" s="137"/>
    </row>
    <row r="7" spans="1:7" ht="36.65" customHeight="1" x14ac:dyDescent="0.7">
      <c r="A7" s="19">
        <f>A6+1</f>
        <v>4</v>
      </c>
      <c r="B7" s="118" t="s">
        <v>256</v>
      </c>
      <c r="C7" s="19" t="s">
        <v>216</v>
      </c>
      <c r="D7" s="112">
        <v>1</v>
      </c>
      <c r="E7" s="113">
        <f>Abstract!F58</f>
        <v>0</v>
      </c>
      <c r="F7" s="34"/>
      <c r="G7" s="137"/>
    </row>
    <row r="8" spans="1:7" ht="28.15" customHeight="1" x14ac:dyDescent="0.7">
      <c r="A8" s="19">
        <f>A7+1</f>
        <v>5</v>
      </c>
      <c r="B8" s="112" t="s">
        <v>195</v>
      </c>
      <c r="C8" s="19" t="s">
        <v>52</v>
      </c>
      <c r="D8" s="112">
        <v>240</v>
      </c>
      <c r="E8" s="113">
        <f>Abstract!F65</f>
        <v>0</v>
      </c>
      <c r="F8" s="34"/>
      <c r="G8" s="137">
        <f>E8/D8</f>
        <v>0</v>
      </c>
    </row>
    <row r="9" spans="1:7" ht="28.15" customHeight="1" x14ac:dyDescent="0.7">
      <c r="A9" s="19">
        <f>A8+1</f>
        <v>6</v>
      </c>
      <c r="B9" s="112" t="s">
        <v>200</v>
      </c>
      <c r="C9" s="19" t="s">
        <v>52</v>
      </c>
      <c r="D9" s="112">
        <v>250</v>
      </c>
      <c r="E9" s="113">
        <f>Abstract!F70</f>
        <v>0</v>
      </c>
      <c r="F9" s="34"/>
      <c r="G9" s="137">
        <f>E9/D9</f>
        <v>0</v>
      </c>
    </row>
    <row r="10" spans="1:7" ht="28.15" customHeight="1" x14ac:dyDescent="0.7">
      <c r="A10" s="19">
        <f t="shared" ref="A10:A11" si="0">A9+1</f>
        <v>7</v>
      </c>
      <c r="B10" s="112" t="s">
        <v>204</v>
      </c>
      <c r="C10" s="19" t="s">
        <v>52</v>
      </c>
      <c r="D10" s="112">
        <v>90</v>
      </c>
      <c r="E10" s="113">
        <f>Abstract!F76</f>
        <v>0</v>
      </c>
      <c r="F10" s="34"/>
    </row>
    <row r="11" spans="1:7" ht="28.15" customHeight="1" x14ac:dyDescent="0.7">
      <c r="A11" s="19">
        <f t="shared" si="0"/>
        <v>8</v>
      </c>
      <c r="B11" s="112" t="s">
        <v>246</v>
      </c>
      <c r="C11" s="19" t="s">
        <v>180</v>
      </c>
      <c r="D11" s="112">
        <v>1</v>
      </c>
      <c r="E11" s="113" t="e">
        <f>Abstract!F82</f>
        <v>#REF!</v>
      </c>
      <c r="F11" s="34"/>
    </row>
    <row r="12" spans="1:7" ht="28.15" customHeight="1" x14ac:dyDescent="0.7">
      <c r="A12" s="19">
        <v>9</v>
      </c>
      <c r="B12" s="112" t="s">
        <v>288</v>
      </c>
      <c r="C12" s="19" t="s">
        <v>262</v>
      </c>
      <c r="D12" s="112">
        <v>1</v>
      </c>
      <c r="E12" s="113">
        <f>Abstract!F84</f>
        <v>0</v>
      </c>
      <c r="F12" s="34"/>
    </row>
    <row r="13" spans="1:7" ht="25.25" customHeight="1" x14ac:dyDescent="0.7">
      <c r="A13" s="19"/>
      <c r="B13" s="116" t="s">
        <v>257</v>
      </c>
      <c r="C13" s="34"/>
      <c r="D13" s="34"/>
      <c r="E13" s="117" t="e">
        <f>SUM(E4:E12)</f>
        <v>#REF!</v>
      </c>
      <c r="F13" s="34"/>
    </row>
    <row r="14" spans="1:7" ht="25.25" customHeight="1" x14ac:dyDescent="0.7"/>
    <row r="15" spans="1:7" ht="25.25" customHeight="1" x14ac:dyDescent="0.7"/>
    <row r="16" spans="1:7" ht="25.25" customHeight="1" x14ac:dyDescent="0.7"/>
    <row r="17" ht="25.25" customHeight="1" x14ac:dyDescent="0.7"/>
    <row r="18" ht="25.25" customHeight="1" x14ac:dyDescent="0.7"/>
    <row r="19" ht="25.25" customHeight="1" x14ac:dyDescent="0.7"/>
    <row r="20" ht="25.25" customHeight="1" x14ac:dyDescent="0.7"/>
    <row r="21" ht="25.25" customHeight="1" x14ac:dyDescent="0.7"/>
    <row r="22" ht="25.25" customHeight="1" x14ac:dyDescent="0.7"/>
    <row r="23" ht="25.25" customHeight="1" x14ac:dyDescent="0.7"/>
    <row r="24" ht="25.25" customHeight="1" x14ac:dyDescent="0.7"/>
    <row r="25" ht="25.25" customHeight="1" x14ac:dyDescent="0.7"/>
    <row r="26" ht="25.25" customHeight="1" x14ac:dyDescent="0.7"/>
    <row r="27" ht="25.25" customHeight="1" x14ac:dyDescent="0.7"/>
    <row r="28" ht="25.25" customHeight="1" x14ac:dyDescent="0.7"/>
    <row r="29" ht="25.25" customHeight="1" x14ac:dyDescent="0.7"/>
    <row r="30" ht="25.25" customHeight="1" x14ac:dyDescent="0.7"/>
    <row r="31" ht="25.25" customHeight="1" x14ac:dyDescent="0.7"/>
    <row r="32" ht="25.25" customHeight="1" x14ac:dyDescent="0.7"/>
    <row r="33" ht="25.25" customHeight="1" x14ac:dyDescent="0.7"/>
    <row r="34" ht="25.25" customHeight="1" x14ac:dyDescent="0.7"/>
    <row r="35" ht="25.25" customHeight="1" x14ac:dyDescent="0.7"/>
    <row r="36" ht="25.25" customHeight="1" x14ac:dyDescent="0.7"/>
    <row r="37" ht="25.25" customHeight="1" x14ac:dyDescent="0.7"/>
    <row r="38" ht="25.25" customHeight="1" x14ac:dyDescent="0.7"/>
    <row r="39" ht="25.25" customHeight="1" x14ac:dyDescent="0.7"/>
    <row r="40" ht="25.25" customHeight="1" x14ac:dyDescent="0.7"/>
  </sheetData>
  <mergeCells count="2">
    <mergeCell ref="A1:F1"/>
    <mergeCell ref="A2:F2"/>
  </mergeCells>
  <printOptions horizontalCentered="1"/>
  <pageMargins left="0.55118110236220474" right="0.55118110236220474" top="0.55118110236220474" bottom="0.55118110236220474" header="0.31496062992125984" footer="0.31496062992125984"/>
  <pageSetup scale="93" orientation="landscape"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649F-753E-416A-A652-C32A336C7F32}">
  <sheetPr>
    <pageSetUpPr fitToPage="1"/>
  </sheetPr>
  <dimension ref="A1:M91"/>
  <sheetViews>
    <sheetView tabSelected="1" view="pageBreakPreview" zoomScale="60" zoomScaleNormal="73" workbookViewId="0">
      <pane xSplit="2" ySplit="3" topLeftCell="C4" activePane="bottomRight" state="frozen"/>
      <selection pane="topRight" activeCell="C1" sqref="C1"/>
      <selection pane="bottomLeft" activeCell="A4" sqref="A4"/>
      <selection pane="bottomRight" activeCell="A4" sqref="A4"/>
    </sheetView>
  </sheetViews>
  <sheetFormatPr defaultRowHeight="21.25" x14ac:dyDescent="0.7"/>
  <cols>
    <col min="1" max="1" width="8.33203125" style="1" customWidth="1"/>
    <col min="2" max="2" width="84.33203125" style="1" customWidth="1"/>
    <col min="3" max="3" width="8.88671875" style="4"/>
    <col min="4" max="4" width="14.33203125" style="1" bestFit="1" customWidth="1"/>
    <col min="5" max="5" width="14" style="1" bestFit="1" customWidth="1"/>
    <col min="6" max="6" width="15.109375" style="114" customWidth="1"/>
    <col min="7" max="7" width="14.21875" style="1" customWidth="1"/>
    <col min="8" max="8" width="13.21875" style="4" hidden="1" customWidth="1"/>
    <col min="9" max="9" width="8.88671875" style="1"/>
    <col min="10" max="10" width="12.109375" style="1" hidden="1" customWidth="1"/>
    <col min="11" max="11" width="15.21875" style="1" hidden="1" customWidth="1"/>
    <col min="12" max="12" width="8.88671875" style="1"/>
    <col min="13" max="13" width="14.88671875" style="1" bestFit="1" customWidth="1"/>
    <col min="14" max="16384" width="8.88671875" style="1"/>
  </cols>
  <sheetData>
    <row r="1" spans="1:11" ht="49.2" customHeight="1" x14ac:dyDescent="0.7">
      <c r="A1" s="175" t="s">
        <v>214</v>
      </c>
      <c r="B1" s="175"/>
      <c r="C1" s="175"/>
      <c r="D1" s="175"/>
      <c r="E1" s="175"/>
      <c r="F1" s="175"/>
      <c r="G1" s="175"/>
      <c r="H1" s="1"/>
    </row>
    <row r="2" spans="1:11" x14ac:dyDescent="0.7">
      <c r="A2" s="183" t="s">
        <v>220</v>
      </c>
      <c r="B2" s="183"/>
      <c r="C2" s="183"/>
      <c r="D2" s="183"/>
      <c r="E2" s="183"/>
      <c r="F2" s="183"/>
      <c r="G2" s="183"/>
      <c r="H2" s="1"/>
    </row>
    <row r="3" spans="1:11" s="98" customFormat="1" x14ac:dyDescent="0.3">
      <c r="A3" s="90" t="s">
        <v>103</v>
      </c>
      <c r="B3" s="90" t="s">
        <v>221</v>
      </c>
      <c r="C3" s="90" t="s">
        <v>106</v>
      </c>
      <c r="D3" s="90" t="s">
        <v>217</v>
      </c>
      <c r="E3" s="90" t="s">
        <v>110</v>
      </c>
      <c r="F3" s="97" t="s">
        <v>218</v>
      </c>
      <c r="G3" s="90" t="s">
        <v>111</v>
      </c>
      <c r="H3" s="98" t="s">
        <v>215</v>
      </c>
    </row>
    <row r="4" spans="1:11" s="98" customFormat="1" x14ac:dyDescent="0.3">
      <c r="A4" s="99" t="s">
        <v>112</v>
      </c>
      <c r="B4" s="100" t="s">
        <v>222</v>
      </c>
      <c r="C4" s="99"/>
      <c r="D4" s="99"/>
      <c r="E4" s="99"/>
      <c r="F4" s="101"/>
      <c r="G4" s="99"/>
    </row>
    <row r="5" spans="1:11" s="142" customFormat="1" ht="127.3" x14ac:dyDescent="0.3">
      <c r="A5" s="10">
        <v>1</v>
      </c>
      <c r="B5" s="9" t="s">
        <v>223</v>
      </c>
      <c r="C5" s="10" t="s">
        <v>115</v>
      </c>
      <c r="D5" s="139"/>
      <c r="E5" s="149">
        <f>M.Sheet!H5</f>
        <v>4.4999999999999998E-2</v>
      </c>
      <c r="F5" s="141">
        <f>D5*E5</f>
        <v>0</v>
      </c>
      <c r="G5" s="10"/>
      <c r="J5" s="143">
        <v>51042.99</v>
      </c>
      <c r="K5" s="144">
        <f t="shared" ref="K5:K13" si="0">J5*E5</f>
        <v>2296.9345499999999</v>
      </c>
    </row>
    <row r="6" spans="1:11" s="142" customFormat="1" ht="106.1" x14ac:dyDescent="0.3">
      <c r="A6" s="10">
        <f>A5+1</f>
        <v>2</v>
      </c>
      <c r="B6" s="9" t="s">
        <v>224</v>
      </c>
      <c r="C6" s="10" t="s">
        <v>117</v>
      </c>
      <c r="D6" s="139"/>
      <c r="E6" s="140">
        <f>M.Sheet!H6</f>
        <v>862.50000000000011</v>
      </c>
      <c r="F6" s="141">
        <f t="shared" ref="F6:F13" si="1">D6*E6</f>
        <v>0</v>
      </c>
      <c r="G6" s="10"/>
      <c r="J6" s="143">
        <v>167.55</v>
      </c>
      <c r="K6" s="144">
        <f t="shared" si="0"/>
        <v>144511.87500000003</v>
      </c>
    </row>
    <row r="7" spans="1:11" s="142" customFormat="1" ht="63.65" x14ac:dyDescent="0.3">
      <c r="A7" s="10">
        <f t="shared" ref="A7:A13" si="2">A6+1</f>
        <v>3</v>
      </c>
      <c r="B7" s="9" t="s">
        <v>17</v>
      </c>
      <c r="C7" s="10" t="s">
        <v>117</v>
      </c>
      <c r="D7" s="139"/>
      <c r="E7" s="140">
        <f>M.Sheet!H7</f>
        <v>31.5</v>
      </c>
      <c r="F7" s="141">
        <f t="shared" si="1"/>
        <v>0</v>
      </c>
      <c r="G7" s="10"/>
      <c r="J7" s="143">
        <v>6764.73</v>
      </c>
      <c r="K7" s="144">
        <f t="shared" si="0"/>
        <v>213088.995</v>
      </c>
    </row>
    <row r="8" spans="1:11" s="142" customFormat="1" ht="63.65" x14ac:dyDescent="0.3">
      <c r="A8" s="10">
        <f t="shared" si="2"/>
        <v>4</v>
      </c>
      <c r="B8" s="9" t="s">
        <v>258</v>
      </c>
      <c r="C8" s="10" t="s">
        <v>117</v>
      </c>
      <c r="D8" s="139"/>
      <c r="E8" s="140">
        <f>M.Sheet!H8</f>
        <v>57</v>
      </c>
      <c r="F8" s="141">
        <f t="shared" si="1"/>
        <v>0</v>
      </c>
      <c r="G8" s="10"/>
      <c r="J8" s="143">
        <v>7241.83</v>
      </c>
      <c r="K8" s="144">
        <f t="shared" si="0"/>
        <v>412784.31</v>
      </c>
    </row>
    <row r="9" spans="1:11" s="142" customFormat="1" ht="63.65" x14ac:dyDescent="0.3">
      <c r="A9" s="10">
        <f t="shared" si="2"/>
        <v>5</v>
      </c>
      <c r="B9" s="9" t="s">
        <v>259</v>
      </c>
      <c r="C9" s="10" t="s">
        <v>117</v>
      </c>
      <c r="D9" s="139"/>
      <c r="E9" s="140">
        <f>M.Sheet!H9</f>
        <v>90</v>
      </c>
      <c r="F9" s="141">
        <f t="shared" si="1"/>
        <v>0</v>
      </c>
      <c r="G9" s="10"/>
      <c r="J9" s="143">
        <v>8393.64</v>
      </c>
      <c r="K9" s="144">
        <f t="shared" si="0"/>
        <v>755427.6</v>
      </c>
    </row>
    <row r="10" spans="1:11" s="142" customFormat="1" ht="84.9" x14ac:dyDescent="0.3">
      <c r="A10" s="10">
        <f t="shared" si="2"/>
        <v>6</v>
      </c>
      <c r="B10" s="9" t="s">
        <v>260</v>
      </c>
      <c r="C10" s="10" t="s">
        <v>117</v>
      </c>
      <c r="D10" s="139"/>
      <c r="E10" s="140">
        <f>M.Sheet!H10</f>
        <v>57</v>
      </c>
      <c r="F10" s="141">
        <f t="shared" si="1"/>
        <v>0</v>
      </c>
      <c r="G10" s="10"/>
      <c r="J10" s="143">
        <v>9741.48</v>
      </c>
      <c r="K10" s="144">
        <f t="shared" si="0"/>
        <v>555264.36</v>
      </c>
    </row>
    <row r="11" spans="1:11" s="142" customFormat="1" ht="42.45" x14ac:dyDescent="0.3">
      <c r="A11" s="10">
        <f t="shared" si="2"/>
        <v>7</v>
      </c>
      <c r="B11" s="9" t="s">
        <v>249</v>
      </c>
      <c r="C11" s="10" t="s">
        <v>88</v>
      </c>
      <c r="D11" s="139"/>
      <c r="E11" s="140">
        <f>M.Sheet!H11</f>
        <v>5.1870734999999994</v>
      </c>
      <c r="F11" s="141">
        <f t="shared" si="1"/>
        <v>0</v>
      </c>
      <c r="G11" s="10"/>
      <c r="J11" s="143">
        <v>81672.23</v>
      </c>
      <c r="K11" s="144">
        <f t="shared" si="0"/>
        <v>423639.85991890496</v>
      </c>
    </row>
    <row r="12" spans="1:11" s="142" customFormat="1" ht="42.45" x14ac:dyDescent="0.3">
      <c r="A12" s="10">
        <f t="shared" si="2"/>
        <v>8</v>
      </c>
      <c r="B12" s="145" t="s">
        <v>250</v>
      </c>
      <c r="C12" s="10" t="s">
        <v>88</v>
      </c>
      <c r="D12" s="139"/>
      <c r="E12" s="140">
        <f>M.Sheet!H12</f>
        <v>3.1317315800000003</v>
      </c>
      <c r="F12" s="141">
        <f t="shared" si="1"/>
        <v>0</v>
      </c>
      <c r="G12" s="10"/>
      <c r="J12" s="143">
        <v>81792.350000000006</v>
      </c>
      <c r="K12" s="144">
        <f t="shared" si="0"/>
        <v>256151.68549741304</v>
      </c>
    </row>
    <row r="13" spans="1:11" s="142" customFormat="1" ht="42.45" x14ac:dyDescent="0.3">
      <c r="A13" s="10">
        <f t="shared" si="2"/>
        <v>9</v>
      </c>
      <c r="B13" s="145" t="s">
        <v>251</v>
      </c>
      <c r="C13" s="10" t="s">
        <v>88</v>
      </c>
      <c r="D13" s="139"/>
      <c r="E13" s="140">
        <f>M.Sheet!H13</f>
        <v>1.7667970799999999</v>
      </c>
      <c r="F13" s="141">
        <f t="shared" si="1"/>
        <v>0</v>
      </c>
      <c r="G13" s="10"/>
      <c r="J13" s="143">
        <v>83647.06</v>
      </c>
      <c r="K13" s="144">
        <f t="shared" si="0"/>
        <v>147787.3813585848</v>
      </c>
    </row>
    <row r="14" spans="1:11" s="98" customFormat="1" x14ac:dyDescent="0.3">
      <c r="A14" s="21"/>
      <c r="B14" s="184" t="s">
        <v>227</v>
      </c>
      <c r="C14" s="185"/>
      <c r="D14" s="185"/>
      <c r="E14" s="186"/>
      <c r="F14" s="105">
        <f>SUM(F5:F13)</f>
        <v>0</v>
      </c>
      <c r="G14" s="21"/>
      <c r="J14" s="119"/>
    </row>
    <row r="15" spans="1:11" s="98" customFormat="1" x14ac:dyDescent="0.3">
      <c r="A15" s="99" t="s">
        <v>7</v>
      </c>
      <c r="B15" s="100" t="s">
        <v>168</v>
      </c>
      <c r="C15" s="106"/>
      <c r="D15" s="106"/>
      <c r="E15" s="106"/>
      <c r="F15" s="101"/>
      <c r="G15" s="107"/>
      <c r="J15" s="119"/>
    </row>
    <row r="16" spans="1:11" s="142" customFormat="1" ht="127.3" x14ac:dyDescent="0.3">
      <c r="A16" s="10">
        <f>1</f>
        <v>1</v>
      </c>
      <c r="B16" s="9" t="s">
        <v>223</v>
      </c>
      <c r="C16" s="10" t="s">
        <v>115</v>
      </c>
      <c r="D16" s="139"/>
      <c r="E16" s="146">
        <f>M.Sheet!H16</f>
        <v>4.4999999999999998E-2</v>
      </c>
      <c r="F16" s="141">
        <f t="shared" ref="F16:F25" si="3">D16*E16</f>
        <v>0</v>
      </c>
      <c r="G16" s="10"/>
      <c r="J16" s="143">
        <v>51042.99</v>
      </c>
      <c r="K16" s="144">
        <f t="shared" ref="K16:K25" si="4">J16*E16</f>
        <v>2296.9345499999999</v>
      </c>
    </row>
    <row r="17" spans="1:11" s="142" customFormat="1" ht="106.1" x14ac:dyDescent="0.3">
      <c r="A17" s="10">
        <f>A16+1</f>
        <v>2</v>
      </c>
      <c r="B17" s="9" t="s">
        <v>224</v>
      </c>
      <c r="C17" s="10" t="s">
        <v>117</v>
      </c>
      <c r="D17" s="139"/>
      <c r="E17" s="146">
        <f>M.Sheet!H17</f>
        <v>862.50000000000011</v>
      </c>
      <c r="F17" s="141">
        <f t="shared" si="3"/>
        <v>0</v>
      </c>
      <c r="G17" s="10"/>
      <c r="J17" s="143">
        <v>167.55</v>
      </c>
      <c r="K17" s="144">
        <f t="shared" si="4"/>
        <v>144511.87500000003</v>
      </c>
    </row>
    <row r="18" spans="1:11" s="142" customFormat="1" ht="63.65" x14ac:dyDescent="0.3">
      <c r="A18" s="10">
        <f t="shared" ref="A18:A25" si="5">A17+1</f>
        <v>3</v>
      </c>
      <c r="B18" s="9" t="s">
        <v>17</v>
      </c>
      <c r="C18" s="10" t="s">
        <v>117</v>
      </c>
      <c r="D18" s="139"/>
      <c r="E18" s="146">
        <f>M.Sheet!H18</f>
        <v>31.5</v>
      </c>
      <c r="F18" s="141">
        <f t="shared" si="3"/>
        <v>0</v>
      </c>
      <c r="G18" s="10"/>
      <c r="J18" s="143">
        <v>6764.73</v>
      </c>
      <c r="K18" s="144">
        <f t="shared" si="4"/>
        <v>213088.995</v>
      </c>
    </row>
    <row r="19" spans="1:11" s="142" customFormat="1" ht="63.65" x14ac:dyDescent="0.3">
      <c r="A19" s="10">
        <f t="shared" si="5"/>
        <v>4</v>
      </c>
      <c r="B19" s="9" t="s">
        <v>258</v>
      </c>
      <c r="C19" s="10" t="s">
        <v>117</v>
      </c>
      <c r="D19" s="139"/>
      <c r="E19" s="146">
        <f>M.Sheet!H19</f>
        <v>57</v>
      </c>
      <c r="F19" s="141">
        <f t="shared" si="3"/>
        <v>0</v>
      </c>
      <c r="G19" s="10"/>
      <c r="J19" s="143">
        <v>7241.83</v>
      </c>
      <c r="K19" s="144">
        <f t="shared" si="4"/>
        <v>412784.31</v>
      </c>
    </row>
    <row r="20" spans="1:11" s="142" customFormat="1" ht="63.65" x14ac:dyDescent="0.3">
      <c r="A20" s="10">
        <f t="shared" si="5"/>
        <v>5</v>
      </c>
      <c r="B20" s="9" t="s">
        <v>259</v>
      </c>
      <c r="C20" s="10" t="s">
        <v>117</v>
      </c>
      <c r="D20" s="139"/>
      <c r="E20" s="146">
        <f>M.Sheet!H20</f>
        <v>90</v>
      </c>
      <c r="F20" s="141">
        <f t="shared" si="3"/>
        <v>0</v>
      </c>
      <c r="G20" s="10"/>
      <c r="J20" s="143">
        <v>8393.64</v>
      </c>
      <c r="K20" s="144">
        <f t="shared" si="4"/>
        <v>755427.6</v>
      </c>
    </row>
    <row r="21" spans="1:11" s="142" customFormat="1" ht="84.9" x14ac:dyDescent="0.3">
      <c r="A21" s="10">
        <f t="shared" si="5"/>
        <v>6</v>
      </c>
      <c r="B21" s="9" t="s">
        <v>260</v>
      </c>
      <c r="C21" s="10" t="s">
        <v>117</v>
      </c>
      <c r="D21" s="139"/>
      <c r="E21" s="146">
        <f>M.Sheet!H21</f>
        <v>57</v>
      </c>
      <c r="F21" s="141">
        <f t="shared" si="3"/>
        <v>0</v>
      </c>
      <c r="G21" s="10"/>
      <c r="J21" s="143">
        <v>9741.48</v>
      </c>
      <c r="K21" s="144">
        <f t="shared" si="4"/>
        <v>555264.36</v>
      </c>
    </row>
    <row r="22" spans="1:11" s="142" customFormat="1" ht="42.45" x14ac:dyDescent="0.3">
      <c r="A22" s="10">
        <f t="shared" si="5"/>
        <v>7</v>
      </c>
      <c r="B22" s="9" t="s">
        <v>249</v>
      </c>
      <c r="C22" s="10" t="s">
        <v>88</v>
      </c>
      <c r="D22" s="139"/>
      <c r="E22" s="146">
        <f>M.Sheet!H22</f>
        <v>5.1870734999999994</v>
      </c>
      <c r="F22" s="141">
        <f t="shared" si="3"/>
        <v>0</v>
      </c>
      <c r="G22" s="10"/>
      <c r="J22" s="143">
        <v>81672.23</v>
      </c>
      <c r="K22" s="144">
        <f t="shared" si="4"/>
        <v>423639.85991890496</v>
      </c>
    </row>
    <row r="23" spans="1:11" s="142" customFormat="1" ht="42.45" x14ac:dyDescent="0.3">
      <c r="A23" s="10">
        <f t="shared" si="5"/>
        <v>8</v>
      </c>
      <c r="B23" s="145" t="s">
        <v>250</v>
      </c>
      <c r="C23" s="10" t="s">
        <v>88</v>
      </c>
      <c r="D23" s="139"/>
      <c r="E23" s="146">
        <f>M.Sheet!H23</f>
        <v>3.1317315800000003</v>
      </c>
      <c r="F23" s="141">
        <f t="shared" si="3"/>
        <v>0</v>
      </c>
      <c r="G23" s="10"/>
      <c r="J23" s="143">
        <v>81792.350000000006</v>
      </c>
      <c r="K23" s="144">
        <f t="shared" si="4"/>
        <v>256151.68549741304</v>
      </c>
    </row>
    <row r="24" spans="1:11" s="142" customFormat="1" ht="42.45" x14ac:dyDescent="0.3">
      <c r="A24" s="10">
        <f t="shared" si="5"/>
        <v>9</v>
      </c>
      <c r="B24" s="145" t="s">
        <v>251</v>
      </c>
      <c r="C24" s="10" t="s">
        <v>88</v>
      </c>
      <c r="D24" s="139"/>
      <c r="E24" s="146">
        <f>M.Sheet!H24</f>
        <v>1.7667970799999999</v>
      </c>
      <c r="F24" s="141">
        <f t="shared" si="3"/>
        <v>0</v>
      </c>
      <c r="G24" s="10"/>
      <c r="J24" s="143">
        <v>83647.06</v>
      </c>
      <c r="K24" s="144">
        <f t="shared" si="4"/>
        <v>147787.3813585848</v>
      </c>
    </row>
    <row r="25" spans="1:11" s="142" customFormat="1" ht="175.85" customHeight="1" x14ac:dyDescent="0.3">
      <c r="A25" s="10">
        <f t="shared" si="5"/>
        <v>10</v>
      </c>
      <c r="B25" s="9" t="s">
        <v>34</v>
      </c>
      <c r="C25" s="10" t="s">
        <v>52</v>
      </c>
      <c r="D25" s="150"/>
      <c r="E25" s="146">
        <f>M.Sheet!H25</f>
        <v>240</v>
      </c>
      <c r="F25" s="141">
        <f t="shared" si="3"/>
        <v>0</v>
      </c>
      <c r="G25" s="10"/>
      <c r="J25" s="143">
        <v>2715.4661644999996</v>
      </c>
      <c r="K25" s="144">
        <f t="shared" si="4"/>
        <v>651711.87947999989</v>
      </c>
    </row>
    <row r="26" spans="1:11" s="98" customFormat="1" x14ac:dyDescent="0.3">
      <c r="A26" s="21"/>
      <c r="B26" s="184" t="s">
        <v>228</v>
      </c>
      <c r="C26" s="185"/>
      <c r="D26" s="185"/>
      <c r="E26" s="186"/>
      <c r="F26" s="105">
        <f>SUM(F16:F25)</f>
        <v>0</v>
      </c>
      <c r="G26" s="21"/>
      <c r="J26" s="119"/>
    </row>
    <row r="27" spans="1:11" s="98" customFormat="1" x14ac:dyDescent="0.3">
      <c r="A27" s="99" t="s">
        <v>171</v>
      </c>
      <c r="B27" s="100" t="s">
        <v>172</v>
      </c>
      <c r="C27" s="106"/>
      <c r="D27" s="106"/>
      <c r="E27" s="106"/>
      <c r="F27" s="101"/>
      <c r="G27" s="107"/>
      <c r="J27" s="119"/>
    </row>
    <row r="28" spans="1:11" s="142" customFormat="1" ht="106.1" x14ac:dyDescent="0.3">
      <c r="A28" s="10">
        <f>1</f>
        <v>1</v>
      </c>
      <c r="B28" s="9" t="s">
        <v>229</v>
      </c>
      <c r="C28" s="10" t="s">
        <v>117</v>
      </c>
      <c r="D28" s="139"/>
      <c r="E28" s="147">
        <f>M.Sheet!H28</f>
        <v>204.53000000000003</v>
      </c>
      <c r="F28" s="141">
        <f t="shared" ref="F28:F63" si="6">D28*E28</f>
        <v>0</v>
      </c>
      <c r="G28" s="10"/>
      <c r="J28" s="143">
        <v>1440.21</v>
      </c>
      <c r="K28" s="144">
        <f t="shared" ref="K28:K37" si="7">J28*E28</f>
        <v>294566.15130000003</v>
      </c>
    </row>
    <row r="29" spans="1:11" s="142" customFormat="1" ht="106.1" x14ac:dyDescent="0.7">
      <c r="A29" s="10">
        <f>A28+1</f>
        <v>2</v>
      </c>
      <c r="B29" s="148" t="s">
        <v>224</v>
      </c>
      <c r="C29" s="10" t="s">
        <v>117</v>
      </c>
      <c r="D29" s="139"/>
      <c r="E29" s="147">
        <f>M.Sheet!H29</f>
        <v>676.8</v>
      </c>
      <c r="F29" s="141">
        <f t="shared" si="6"/>
        <v>0</v>
      </c>
      <c r="G29" s="10"/>
      <c r="J29" s="143">
        <v>167.55</v>
      </c>
      <c r="K29" s="144">
        <f t="shared" si="7"/>
        <v>113397.84</v>
      </c>
    </row>
    <row r="30" spans="1:11" s="142" customFormat="1" ht="212.15" x14ac:dyDescent="0.7">
      <c r="A30" s="10">
        <f t="shared" ref="A30:A64" si="8">A29+1</f>
        <v>3</v>
      </c>
      <c r="B30" s="148" t="s">
        <v>230</v>
      </c>
      <c r="C30" s="10" t="s">
        <v>117</v>
      </c>
      <c r="D30" s="139"/>
      <c r="E30" s="147">
        <f>M.Sheet!H34</f>
        <v>92.75</v>
      </c>
      <c r="F30" s="141">
        <f>D30*E30</f>
        <v>0</v>
      </c>
      <c r="G30" s="10"/>
      <c r="J30" s="143">
        <v>10811</v>
      </c>
      <c r="K30" s="144">
        <f t="shared" si="7"/>
        <v>1002720.25</v>
      </c>
    </row>
    <row r="31" spans="1:11" s="142" customFormat="1" ht="169.75" x14ac:dyDescent="0.7">
      <c r="A31" s="10">
        <f t="shared" si="8"/>
        <v>4</v>
      </c>
      <c r="B31" s="148" t="s">
        <v>231</v>
      </c>
      <c r="C31" s="10" t="s">
        <v>117</v>
      </c>
      <c r="D31" s="139"/>
      <c r="E31" s="147">
        <f>M.Sheet!H33</f>
        <v>54.3</v>
      </c>
      <c r="F31" s="141">
        <f t="shared" si="6"/>
        <v>0</v>
      </c>
      <c r="G31" s="10"/>
      <c r="J31" s="143">
        <v>7454.31</v>
      </c>
      <c r="K31" s="144">
        <f t="shared" si="7"/>
        <v>404769.033</v>
      </c>
    </row>
    <row r="32" spans="1:11" s="142" customFormat="1" ht="84.9" x14ac:dyDescent="0.7">
      <c r="A32" s="10">
        <f t="shared" si="8"/>
        <v>5</v>
      </c>
      <c r="B32" s="148" t="s">
        <v>232</v>
      </c>
      <c r="C32" s="10" t="s">
        <v>117</v>
      </c>
      <c r="D32" s="139"/>
      <c r="E32" s="147">
        <f>M.Sheet!H32</f>
        <v>44.55</v>
      </c>
      <c r="F32" s="141">
        <f t="shared" si="6"/>
        <v>0</v>
      </c>
      <c r="G32" s="10"/>
      <c r="J32" s="143">
        <v>3179.59</v>
      </c>
      <c r="K32" s="144">
        <f t="shared" si="7"/>
        <v>141650.73449999999</v>
      </c>
    </row>
    <row r="33" spans="1:11" s="142" customFormat="1" ht="84.9" x14ac:dyDescent="0.7">
      <c r="A33" s="10">
        <f t="shared" si="8"/>
        <v>6</v>
      </c>
      <c r="B33" s="148" t="s">
        <v>47</v>
      </c>
      <c r="C33" s="10" t="s">
        <v>117</v>
      </c>
      <c r="D33" s="139"/>
      <c r="E33" s="149">
        <f>M.Sheet!H31</f>
        <v>148.5</v>
      </c>
      <c r="F33" s="141">
        <f t="shared" si="6"/>
        <v>0</v>
      </c>
      <c r="G33" s="10"/>
      <c r="J33" s="143">
        <v>683.09</v>
      </c>
      <c r="K33" s="144">
        <f t="shared" si="7"/>
        <v>101438.86500000001</v>
      </c>
    </row>
    <row r="34" spans="1:11" s="142" customFormat="1" ht="84.9" x14ac:dyDescent="0.7">
      <c r="A34" s="10">
        <f t="shared" si="8"/>
        <v>7</v>
      </c>
      <c r="B34" s="148" t="s">
        <v>234</v>
      </c>
      <c r="C34" s="10" t="s">
        <v>117</v>
      </c>
      <c r="D34" s="139"/>
      <c r="E34" s="149">
        <f>M.Sheet!H30</f>
        <v>335.99999999999994</v>
      </c>
      <c r="F34" s="141">
        <f t="shared" si="6"/>
        <v>0</v>
      </c>
      <c r="G34" s="10"/>
      <c r="J34" s="143">
        <v>643.54999999999995</v>
      </c>
      <c r="K34" s="144">
        <f t="shared" si="7"/>
        <v>216232.79999999996</v>
      </c>
    </row>
    <row r="35" spans="1:11" s="142" customFormat="1" ht="106.1" x14ac:dyDescent="0.7">
      <c r="A35" s="10">
        <f t="shared" si="8"/>
        <v>8</v>
      </c>
      <c r="B35" s="148" t="s">
        <v>51</v>
      </c>
      <c r="C35" s="10" t="s">
        <v>117</v>
      </c>
      <c r="D35" s="150"/>
      <c r="E35" s="149">
        <f>M.Sheet!H35</f>
        <v>40</v>
      </c>
      <c r="F35" s="141">
        <f t="shared" si="6"/>
        <v>0</v>
      </c>
      <c r="G35" s="10"/>
      <c r="J35" s="143">
        <v>398.28</v>
      </c>
      <c r="K35" s="144">
        <f t="shared" si="7"/>
        <v>15931.199999999999</v>
      </c>
    </row>
    <row r="36" spans="1:11" s="142" customFormat="1" ht="63.65" x14ac:dyDescent="0.7">
      <c r="A36" s="10">
        <f t="shared" si="8"/>
        <v>9</v>
      </c>
      <c r="B36" s="148" t="s">
        <v>54</v>
      </c>
      <c r="C36" s="10" t="s">
        <v>56</v>
      </c>
      <c r="D36" s="150"/>
      <c r="E36" s="149">
        <f>M.Sheet!H36</f>
        <v>16.600000000000001</v>
      </c>
      <c r="F36" s="141">
        <f t="shared" si="6"/>
        <v>0</v>
      </c>
      <c r="G36" s="10"/>
      <c r="J36" s="143">
        <v>71.95</v>
      </c>
      <c r="K36" s="144">
        <f t="shared" si="7"/>
        <v>1194.3700000000001</v>
      </c>
    </row>
    <row r="37" spans="1:11" s="98" customFormat="1" ht="84.9" x14ac:dyDescent="0.7">
      <c r="A37" s="21">
        <f t="shared" si="8"/>
        <v>10</v>
      </c>
      <c r="B37" s="36" t="s">
        <v>233</v>
      </c>
      <c r="C37" s="21" t="s">
        <v>56</v>
      </c>
      <c r="D37" s="138"/>
      <c r="E37" s="108">
        <f>M.Sheet!H37</f>
        <v>0</v>
      </c>
      <c r="F37" s="104">
        <f t="shared" si="6"/>
        <v>0</v>
      </c>
      <c r="G37" s="21"/>
      <c r="J37" s="122">
        <v>627.83000000000004</v>
      </c>
      <c r="K37" s="119">
        <f t="shared" si="7"/>
        <v>0</v>
      </c>
    </row>
    <row r="38" spans="1:11" s="98" customFormat="1" x14ac:dyDescent="0.3">
      <c r="A38" s="21"/>
      <c r="B38" s="184" t="s">
        <v>243</v>
      </c>
      <c r="C38" s="185"/>
      <c r="D38" s="185"/>
      <c r="E38" s="186"/>
      <c r="F38" s="105">
        <f>SUM(F28:F37)</f>
        <v>0</v>
      </c>
      <c r="G38" s="21"/>
      <c r="J38" s="119"/>
    </row>
    <row r="39" spans="1:11" s="98" customFormat="1" x14ac:dyDescent="0.7">
      <c r="A39" s="109" t="s">
        <v>8</v>
      </c>
      <c r="B39" s="115" t="s">
        <v>278</v>
      </c>
      <c r="C39" s="21"/>
      <c r="D39" s="102"/>
      <c r="E39" s="103"/>
      <c r="F39" s="104"/>
      <c r="G39" s="21"/>
      <c r="J39" s="119"/>
    </row>
    <row r="40" spans="1:11" s="142" customFormat="1" ht="106.1" x14ac:dyDescent="0.7">
      <c r="A40" s="10">
        <v>1</v>
      </c>
      <c r="B40" s="148" t="s">
        <v>224</v>
      </c>
      <c r="C40" s="10" t="s">
        <v>117</v>
      </c>
      <c r="D40" s="139"/>
      <c r="E40" s="147">
        <f>M.Sheet!H40</f>
        <v>440.88000000000011</v>
      </c>
      <c r="F40" s="141">
        <f t="shared" si="6"/>
        <v>0</v>
      </c>
      <c r="G40" s="10"/>
      <c r="J40" s="143">
        <v>167.55</v>
      </c>
      <c r="K40" s="144">
        <f t="shared" ref="K40:K57" si="9">J40*E40</f>
        <v>73869.444000000018</v>
      </c>
    </row>
    <row r="41" spans="1:11" s="142" customFormat="1" ht="63.65" x14ac:dyDescent="0.7">
      <c r="A41" s="10">
        <f t="shared" si="8"/>
        <v>2</v>
      </c>
      <c r="B41" s="148" t="s">
        <v>17</v>
      </c>
      <c r="C41" s="10" t="s">
        <v>117</v>
      </c>
      <c r="D41" s="139"/>
      <c r="E41" s="147">
        <f>M.Sheet!H41</f>
        <v>18.840000000000003</v>
      </c>
      <c r="F41" s="141">
        <f t="shared" si="6"/>
        <v>0</v>
      </c>
      <c r="G41" s="10"/>
      <c r="J41" s="143">
        <v>6764.73</v>
      </c>
      <c r="K41" s="144">
        <f t="shared" si="9"/>
        <v>127447.51320000002</v>
      </c>
    </row>
    <row r="42" spans="1:11" s="142" customFormat="1" ht="63.65" x14ac:dyDescent="0.7">
      <c r="A42" s="10">
        <f t="shared" si="8"/>
        <v>3</v>
      </c>
      <c r="B42" s="148" t="s">
        <v>30</v>
      </c>
      <c r="C42" s="10" t="s">
        <v>117</v>
      </c>
      <c r="D42" s="139"/>
      <c r="E42" s="147">
        <f>M.Sheet!H42</f>
        <v>39.690000000000012</v>
      </c>
      <c r="F42" s="141">
        <f t="shared" si="6"/>
        <v>0</v>
      </c>
      <c r="G42" s="10"/>
      <c r="J42" s="143">
        <v>7241.83</v>
      </c>
      <c r="K42" s="144">
        <f t="shared" si="9"/>
        <v>287428.23270000011</v>
      </c>
    </row>
    <row r="43" spans="1:11" s="142" customFormat="1" ht="63.65" x14ac:dyDescent="0.7">
      <c r="A43" s="10">
        <f t="shared" si="8"/>
        <v>4</v>
      </c>
      <c r="B43" s="148" t="s">
        <v>225</v>
      </c>
      <c r="C43" s="10" t="s">
        <v>117</v>
      </c>
      <c r="D43" s="139"/>
      <c r="E43" s="147">
        <f>M.Sheet!H43+M.Sheet!H44</f>
        <v>40.949999999999996</v>
      </c>
      <c r="F43" s="141">
        <f t="shared" si="6"/>
        <v>0</v>
      </c>
      <c r="G43" s="10"/>
      <c r="J43" s="143">
        <v>8393.64</v>
      </c>
      <c r="K43" s="144">
        <f t="shared" si="9"/>
        <v>343719.55799999996</v>
      </c>
    </row>
    <row r="44" spans="1:11" s="142" customFormat="1" ht="84.9" x14ac:dyDescent="0.7">
      <c r="A44" s="10">
        <f t="shared" si="8"/>
        <v>5</v>
      </c>
      <c r="B44" s="148" t="s">
        <v>33</v>
      </c>
      <c r="C44" s="10" t="s">
        <v>117</v>
      </c>
      <c r="D44" s="139"/>
      <c r="E44" s="147">
        <f>M.Sheet!H45+M.Sheet!H46</f>
        <v>41.040000000000013</v>
      </c>
      <c r="F44" s="141">
        <f t="shared" si="6"/>
        <v>0</v>
      </c>
      <c r="G44" s="10"/>
      <c r="J44" s="143">
        <v>9741.48</v>
      </c>
      <c r="K44" s="144">
        <f t="shared" si="9"/>
        <v>399790.3392000001</v>
      </c>
    </row>
    <row r="45" spans="1:11" s="142" customFormat="1" ht="84.9" x14ac:dyDescent="0.3">
      <c r="A45" s="10">
        <f t="shared" si="8"/>
        <v>6</v>
      </c>
      <c r="B45" s="30" t="s">
        <v>68</v>
      </c>
      <c r="C45" s="10" t="s">
        <v>180</v>
      </c>
      <c r="D45" s="139"/>
      <c r="E45" s="147">
        <f>M.Sheet!H47</f>
        <v>120</v>
      </c>
      <c r="F45" s="141">
        <f t="shared" si="6"/>
        <v>0</v>
      </c>
      <c r="G45" s="10"/>
      <c r="J45" s="143">
        <v>182.05482770057915</v>
      </c>
      <c r="K45" s="144">
        <f t="shared" si="9"/>
        <v>21846.579324069498</v>
      </c>
    </row>
    <row r="46" spans="1:11" s="142" customFormat="1" ht="127.3" x14ac:dyDescent="0.7">
      <c r="A46" s="10">
        <f t="shared" si="8"/>
        <v>7</v>
      </c>
      <c r="B46" s="148" t="s">
        <v>235</v>
      </c>
      <c r="C46" s="10" t="s">
        <v>117</v>
      </c>
      <c r="D46" s="139"/>
      <c r="E46" s="147">
        <f>M.Sheet!H48</f>
        <v>108</v>
      </c>
      <c r="F46" s="141">
        <f t="shared" si="6"/>
        <v>0</v>
      </c>
      <c r="G46" s="10"/>
      <c r="J46" s="143">
        <v>3918.94</v>
      </c>
      <c r="K46" s="144">
        <f t="shared" si="9"/>
        <v>423245.52</v>
      </c>
    </row>
    <row r="47" spans="1:11" s="142" customFormat="1" ht="42.45" x14ac:dyDescent="0.7">
      <c r="A47" s="10">
        <f t="shared" si="8"/>
        <v>8</v>
      </c>
      <c r="B47" s="148" t="s">
        <v>236</v>
      </c>
      <c r="C47" s="10" t="s">
        <v>88</v>
      </c>
      <c r="D47" s="139"/>
      <c r="E47" s="149">
        <f>M.Sheet!H49</f>
        <v>3.6656543001582222</v>
      </c>
      <c r="F47" s="141">
        <f t="shared" si="6"/>
        <v>0</v>
      </c>
      <c r="G47" s="10"/>
      <c r="J47" s="143">
        <v>81672.23</v>
      </c>
      <c r="K47" s="144">
        <f t="shared" si="9"/>
        <v>299382.16110301134</v>
      </c>
    </row>
    <row r="48" spans="1:11" s="142" customFormat="1" ht="42.45" x14ac:dyDescent="0.7">
      <c r="A48" s="10">
        <f t="shared" si="8"/>
        <v>9</v>
      </c>
      <c r="B48" s="148" t="s">
        <v>237</v>
      </c>
      <c r="C48" s="10" t="s">
        <v>88</v>
      </c>
      <c r="D48" s="139"/>
      <c r="E48" s="149">
        <f>M.Sheet!H50</f>
        <v>4.2984833471999995</v>
      </c>
      <c r="F48" s="141">
        <f t="shared" si="6"/>
        <v>0</v>
      </c>
      <c r="G48" s="10"/>
      <c r="J48" s="143">
        <v>81792.350000000006</v>
      </c>
      <c r="K48" s="144">
        <f t="shared" si="9"/>
        <v>351583.05440335389</v>
      </c>
    </row>
    <row r="49" spans="1:11" s="142" customFormat="1" ht="42.45" x14ac:dyDescent="0.7">
      <c r="A49" s="10">
        <f t="shared" si="8"/>
        <v>10</v>
      </c>
      <c r="B49" s="148" t="s">
        <v>238</v>
      </c>
      <c r="C49" s="10" t="s">
        <v>88</v>
      </c>
      <c r="D49" s="139"/>
      <c r="E49" s="149">
        <f>M.Sheet!H51</f>
        <v>3.2095952841582216</v>
      </c>
      <c r="F49" s="141">
        <f t="shared" si="6"/>
        <v>0</v>
      </c>
      <c r="G49" s="10"/>
      <c r="J49" s="143">
        <v>83647.06</v>
      </c>
      <c r="K49" s="144">
        <f t="shared" si="9"/>
        <v>268473.20930969983</v>
      </c>
    </row>
    <row r="50" spans="1:11" s="142" customFormat="1" x14ac:dyDescent="0.7">
      <c r="A50" s="10">
        <f t="shared" si="8"/>
        <v>11</v>
      </c>
      <c r="B50" s="151" t="s">
        <v>197</v>
      </c>
      <c r="C50" s="10" t="s">
        <v>52</v>
      </c>
      <c r="D50" s="139"/>
      <c r="E50" s="149">
        <f>M.Sheet!H52</f>
        <v>30</v>
      </c>
      <c r="F50" s="141">
        <f t="shared" si="6"/>
        <v>0</v>
      </c>
      <c r="G50" s="10"/>
      <c r="J50" s="143">
        <v>7572.7</v>
      </c>
      <c r="K50" s="144">
        <f t="shared" si="9"/>
        <v>227181</v>
      </c>
    </row>
    <row r="51" spans="1:11" s="158" customFormat="1" ht="63.65" x14ac:dyDescent="0.7">
      <c r="A51" s="161">
        <f t="shared" si="8"/>
        <v>12</v>
      </c>
      <c r="B51" s="162" t="s">
        <v>289</v>
      </c>
      <c r="C51" s="161" t="s">
        <v>117</v>
      </c>
      <c r="D51" s="163"/>
      <c r="E51" s="164">
        <f>M.Sheet!H53</f>
        <v>2.2442100000000003</v>
      </c>
      <c r="F51" s="165">
        <f t="shared" si="6"/>
        <v>0</v>
      </c>
      <c r="G51" s="161"/>
      <c r="J51" s="159"/>
      <c r="K51" s="160"/>
    </row>
    <row r="52" spans="1:11" s="158" customFormat="1" ht="63.65" x14ac:dyDescent="0.3">
      <c r="A52" s="161">
        <f t="shared" si="8"/>
        <v>13</v>
      </c>
      <c r="B52" s="166" t="s">
        <v>290</v>
      </c>
      <c r="C52" s="161" t="s">
        <v>117</v>
      </c>
      <c r="D52" s="163"/>
      <c r="E52" s="164">
        <f>M.Sheet!H57</f>
        <v>19.849453026778512</v>
      </c>
      <c r="F52" s="165">
        <f t="shared" si="6"/>
        <v>0</v>
      </c>
      <c r="G52" s="161"/>
      <c r="J52" s="159"/>
      <c r="K52" s="160"/>
    </row>
    <row r="53" spans="1:11" s="158" customFormat="1" ht="63.65" x14ac:dyDescent="0.7">
      <c r="A53" s="161">
        <f t="shared" si="8"/>
        <v>14</v>
      </c>
      <c r="B53" s="162" t="s">
        <v>291</v>
      </c>
      <c r="C53" s="161" t="s">
        <v>117</v>
      </c>
      <c r="D53" s="163"/>
      <c r="E53" s="164">
        <f>M.Sheet!H61</f>
        <v>57.218975525685778</v>
      </c>
      <c r="F53" s="165">
        <f t="shared" si="6"/>
        <v>0</v>
      </c>
      <c r="G53" s="161"/>
      <c r="J53" s="159"/>
      <c r="K53" s="160"/>
    </row>
    <row r="54" spans="1:11" s="158" customFormat="1" ht="63.65" x14ac:dyDescent="0.7">
      <c r="A54" s="161">
        <f t="shared" si="8"/>
        <v>15</v>
      </c>
      <c r="B54" s="162" t="s">
        <v>292</v>
      </c>
      <c r="C54" s="161" t="s">
        <v>117</v>
      </c>
      <c r="D54" s="163"/>
      <c r="E54" s="164">
        <f>M.Sheet!H65</f>
        <v>53.144926577057291</v>
      </c>
      <c r="F54" s="165">
        <f t="shared" si="6"/>
        <v>0</v>
      </c>
      <c r="G54" s="161"/>
      <c r="J54" s="159"/>
      <c r="K54" s="160"/>
    </row>
    <row r="55" spans="1:11" s="158" customFormat="1" ht="84.9" x14ac:dyDescent="0.3">
      <c r="A55" s="161">
        <f t="shared" si="8"/>
        <v>16</v>
      </c>
      <c r="B55" s="166" t="s">
        <v>293</v>
      </c>
      <c r="C55" s="161" t="s">
        <v>117</v>
      </c>
      <c r="D55" s="163"/>
      <c r="E55" s="164">
        <f>M.Sheet!H66</f>
        <v>24.479999999999997</v>
      </c>
      <c r="F55" s="165">
        <f t="shared" si="6"/>
        <v>0</v>
      </c>
      <c r="G55" s="161"/>
      <c r="J55" s="159"/>
      <c r="K55" s="160"/>
    </row>
    <row r="56" spans="1:11" s="158" customFormat="1" ht="42.45" x14ac:dyDescent="0.7">
      <c r="A56" s="161">
        <f t="shared" si="8"/>
        <v>17</v>
      </c>
      <c r="B56" s="162" t="s">
        <v>294</v>
      </c>
      <c r="C56" s="161" t="s">
        <v>88</v>
      </c>
      <c r="D56" s="163"/>
      <c r="E56" s="164">
        <f>M.Sheet!H67</f>
        <v>4.4787962239999999</v>
      </c>
      <c r="F56" s="165">
        <f t="shared" si="6"/>
        <v>0</v>
      </c>
      <c r="G56" s="161"/>
      <c r="J56" s="159"/>
      <c r="K56" s="160"/>
    </row>
    <row r="57" spans="1:11" s="142" customFormat="1" x14ac:dyDescent="0.7">
      <c r="A57" s="161">
        <f t="shared" si="8"/>
        <v>18</v>
      </c>
      <c r="B57" s="167" t="s">
        <v>199</v>
      </c>
      <c r="C57" s="161" t="s">
        <v>180</v>
      </c>
      <c r="D57" s="163"/>
      <c r="E57" s="164">
        <f>M.Sheet!H68</f>
        <v>50</v>
      </c>
      <c r="F57" s="165">
        <f t="shared" si="6"/>
        <v>0</v>
      </c>
      <c r="G57" s="161"/>
      <c r="J57" s="143">
        <v>12000</v>
      </c>
      <c r="K57" s="144">
        <f t="shared" si="9"/>
        <v>600000</v>
      </c>
    </row>
    <row r="58" spans="1:11" s="98" customFormat="1" x14ac:dyDescent="0.3">
      <c r="A58" s="168"/>
      <c r="B58" s="187" t="s">
        <v>244</v>
      </c>
      <c r="C58" s="188"/>
      <c r="D58" s="188"/>
      <c r="E58" s="189"/>
      <c r="F58" s="169">
        <f>SUM(F40:F57)</f>
        <v>0</v>
      </c>
      <c r="G58" s="168"/>
      <c r="J58" s="119"/>
    </row>
    <row r="59" spans="1:11" s="98" customFormat="1" x14ac:dyDescent="0.7">
      <c r="A59" s="170" t="s">
        <v>196</v>
      </c>
      <c r="B59" s="171" t="s">
        <v>195</v>
      </c>
      <c r="C59" s="168"/>
      <c r="D59" s="172"/>
      <c r="E59" s="173"/>
      <c r="F59" s="174"/>
      <c r="G59" s="168"/>
      <c r="J59" s="119"/>
    </row>
    <row r="60" spans="1:11" s="142" customFormat="1" ht="84.9" x14ac:dyDescent="0.7">
      <c r="A60" s="161">
        <v>1</v>
      </c>
      <c r="B60" s="162" t="s">
        <v>240</v>
      </c>
      <c r="C60" s="161" t="s">
        <v>117</v>
      </c>
      <c r="D60" s="163"/>
      <c r="E60" s="164">
        <f>M.Sheet!H72</f>
        <v>0</v>
      </c>
      <c r="F60" s="165">
        <f t="shared" si="6"/>
        <v>0</v>
      </c>
      <c r="G60" s="161"/>
      <c r="J60" s="143">
        <v>3179.59</v>
      </c>
      <c r="K60" s="144">
        <f t="shared" ref="K60:K63" si="10">J60*E60</f>
        <v>0</v>
      </c>
    </row>
    <row r="61" spans="1:11" s="142" customFormat="1" ht="84.9" x14ac:dyDescent="0.7">
      <c r="A61" s="161">
        <f>A60+1</f>
        <v>2</v>
      </c>
      <c r="B61" s="162" t="s">
        <v>239</v>
      </c>
      <c r="C61" s="161" t="s">
        <v>117</v>
      </c>
      <c r="D61" s="163"/>
      <c r="E61" s="164">
        <f>M.Sheet!H71</f>
        <v>0</v>
      </c>
      <c r="F61" s="165">
        <f t="shared" si="6"/>
        <v>0</v>
      </c>
      <c r="G61" s="161"/>
      <c r="J61" s="143">
        <v>643.54999999999995</v>
      </c>
      <c r="K61" s="144">
        <f t="shared" si="10"/>
        <v>0</v>
      </c>
    </row>
    <row r="62" spans="1:11" s="142" customFormat="1" ht="84.9" x14ac:dyDescent="0.7">
      <c r="A62" s="161">
        <f>A61+1</f>
        <v>3</v>
      </c>
      <c r="B62" s="162" t="s">
        <v>241</v>
      </c>
      <c r="C62" s="161" t="s">
        <v>180</v>
      </c>
      <c r="D62" s="163"/>
      <c r="E62" s="164">
        <f>M.Sheet!H73</f>
        <v>0</v>
      </c>
      <c r="F62" s="165">
        <f t="shared" si="6"/>
        <v>0</v>
      </c>
      <c r="G62" s="161"/>
      <c r="J62" s="143">
        <v>5784.19</v>
      </c>
      <c r="K62" s="144">
        <f t="shared" si="10"/>
        <v>0</v>
      </c>
    </row>
    <row r="63" spans="1:11" s="142" customFormat="1" ht="84.9" x14ac:dyDescent="0.7">
      <c r="A63" s="10">
        <f t="shared" si="8"/>
        <v>4</v>
      </c>
      <c r="B63" s="148" t="s">
        <v>242</v>
      </c>
      <c r="C63" s="10" t="s">
        <v>180</v>
      </c>
      <c r="D63" s="139"/>
      <c r="E63" s="149">
        <f>M.Sheet!H74</f>
        <v>0</v>
      </c>
      <c r="F63" s="141">
        <f t="shared" si="6"/>
        <v>0</v>
      </c>
      <c r="G63" s="10"/>
      <c r="J63" s="143">
        <v>7059.71</v>
      </c>
      <c r="K63" s="144">
        <f t="shared" si="10"/>
        <v>0</v>
      </c>
    </row>
    <row r="64" spans="1:11" s="142" customFormat="1" x14ac:dyDescent="0.7">
      <c r="A64" s="10">
        <f t="shared" si="8"/>
        <v>5</v>
      </c>
      <c r="B64" s="151" t="s">
        <v>263</v>
      </c>
      <c r="C64" s="10" t="s">
        <v>262</v>
      </c>
      <c r="D64" s="139"/>
      <c r="E64" s="149">
        <v>1</v>
      </c>
      <c r="F64" s="141">
        <f>D64*E64</f>
        <v>0</v>
      </c>
      <c r="G64" s="10"/>
      <c r="J64" s="143"/>
      <c r="K64" s="144"/>
    </row>
    <row r="65" spans="1:11" s="98" customFormat="1" x14ac:dyDescent="0.3">
      <c r="A65" s="21"/>
      <c r="B65" s="184" t="s">
        <v>245</v>
      </c>
      <c r="C65" s="185"/>
      <c r="D65" s="185"/>
      <c r="E65" s="186"/>
      <c r="F65" s="105">
        <f>SUM(F60:F64)</f>
        <v>0</v>
      </c>
      <c r="G65" s="21"/>
      <c r="J65" s="119"/>
    </row>
    <row r="66" spans="1:11" s="98" customFormat="1" x14ac:dyDescent="0.3">
      <c r="A66" s="109" t="s">
        <v>202</v>
      </c>
      <c r="B66" s="110" t="s">
        <v>201</v>
      </c>
      <c r="C66" s="111"/>
      <c r="D66" s="111"/>
      <c r="E66" s="111"/>
      <c r="F66" s="105"/>
      <c r="G66" s="109"/>
      <c r="J66" s="119"/>
    </row>
    <row r="67" spans="1:11" s="142" customFormat="1" ht="106.1" x14ac:dyDescent="0.7">
      <c r="A67" s="10">
        <f>1</f>
        <v>1</v>
      </c>
      <c r="B67" s="148" t="s">
        <v>224</v>
      </c>
      <c r="C67" s="10" t="s">
        <v>117</v>
      </c>
      <c r="D67" s="139"/>
      <c r="E67" s="147">
        <f>M.Sheet!H78</f>
        <v>500</v>
      </c>
      <c r="F67" s="141">
        <f>D67*E67</f>
        <v>0</v>
      </c>
      <c r="G67" s="10"/>
      <c r="J67" s="143">
        <v>167.55</v>
      </c>
      <c r="K67" s="144">
        <f t="shared" ref="K67:K69" si="11">J67*E67</f>
        <v>83775</v>
      </c>
    </row>
    <row r="68" spans="1:11" s="142" customFormat="1" ht="63.65" x14ac:dyDescent="0.7">
      <c r="A68" s="10">
        <f>A67+1</f>
        <v>2</v>
      </c>
      <c r="B68" s="148" t="s">
        <v>17</v>
      </c>
      <c r="C68" s="10" t="s">
        <v>117</v>
      </c>
      <c r="D68" s="139"/>
      <c r="E68" s="152">
        <f>M.Sheet!H79</f>
        <v>121.35254915624211</v>
      </c>
      <c r="F68" s="141">
        <f t="shared" ref="F68:F69" si="12">D68*E68</f>
        <v>0</v>
      </c>
      <c r="G68" s="153"/>
      <c r="J68" s="143">
        <v>6764.73</v>
      </c>
      <c r="K68" s="144">
        <f t="shared" si="11"/>
        <v>820917.22985370562</v>
      </c>
    </row>
    <row r="69" spans="1:11" s="142" customFormat="1" ht="42.45" x14ac:dyDescent="0.7">
      <c r="A69" s="10">
        <f>A68+1</f>
        <v>3</v>
      </c>
      <c r="B69" s="148" t="s">
        <v>226</v>
      </c>
      <c r="C69" s="10" t="s">
        <v>88</v>
      </c>
      <c r="D69" s="139"/>
      <c r="E69" s="149">
        <f>M.Sheet!H80</f>
        <v>4.5246886600000007</v>
      </c>
      <c r="F69" s="141">
        <f t="shared" si="12"/>
        <v>0</v>
      </c>
      <c r="G69" s="153"/>
      <c r="J69" s="143">
        <v>81672.23</v>
      </c>
      <c r="K69" s="144">
        <f t="shared" si="11"/>
        <v>369541.41291791183</v>
      </c>
    </row>
    <row r="70" spans="1:11" s="142" customFormat="1" x14ac:dyDescent="0.3">
      <c r="A70" s="153"/>
      <c r="B70" s="191" t="s">
        <v>248</v>
      </c>
      <c r="C70" s="192"/>
      <c r="D70" s="192"/>
      <c r="E70" s="193"/>
      <c r="F70" s="154">
        <f>SUM(F67:F69)</f>
        <v>0</v>
      </c>
      <c r="G70" s="153"/>
      <c r="J70" s="144"/>
    </row>
    <row r="71" spans="1:11" s="142" customFormat="1" x14ac:dyDescent="0.3">
      <c r="A71" s="153" t="s">
        <v>205</v>
      </c>
      <c r="B71" s="155" t="s">
        <v>204</v>
      </c>
      <c r="C71" s="156"/>
      <c r="D71" s="156"/>
      <c r="E71" s="156"/>
      <c r="F71" s="154"/>
      <c r="G71" s="153"/>
      <c r="J71" s="144"/>
    </row>
    <row r="72" spans="1:11" s="142" customFormat="1" ht="106.1" x14ac:dyDescent="0.3">
      <c r="A72" s="10">
        <f>1</f>
        <v>1</v>
      </c>
      <c r="B72" s="9" t="s">
        <v>229</v>
      </c>
      <c r="C72" s="10" t="s">
        <v>117</v>
      </c>
      <c r="D72" s="139"/>
      <c r="E72" s="152">
        <f>M.Sheet!H83</f>
        <v>40.725000000000009</v>
      </c>
      <c r="F72" s="141">
        <f t="shared" ref="F72:F75" si="13">D72*E72</f>
        <v>0</v>
      </c>
      <c r="G72" s="153"/>
      <c r="J72" s="143">
        <v>1440.21</v>
      </c>
      <c r="K72" s="144">
        <f t="shared" ref="K72:K75" si="14">J72*E72</f>
        <v>58652.552250000015</v>
      </c>
    </row>
    <row r="73" spans="1:11" s="142" customFormat="1" ht="275.8" x14ac:dyDescent="0.7">
      <c r="A73" s="10">
        <f>A72+1</f>
        <v>2</v>
      </c>
      <c r="B73" s="148" t="s">
        <v>90</v>
      </c>
      <c r="C73" s="10" t="s">
        <v>56</v>
      </c>
      <c r="D73" s="139"/>
      <c r="E73" s="152">
        <f>M.Sheet!H84</f>
        <v>266.2</v>
      </c>
      <c r="F73" s="141">
        <f t="shared" si="13"/>
        <v>0</v>
      </c>
      <c r="G73" s="153"/>
      <c r="J73" s="143">
        <v>450</v>
      </c>
      <c r="K73" s="144">
        <f t="shared" si="14"/>
        <v>119790</v>
      </c>
    </row>
    <row r="74" spans="1:11" s="142" customFormat="1" ht="212.15" x14ac:dyDescent="0.7">
      <c r="A74" s="10">
        <f t="shared" ref="A74:A75" si="15">A73+1</f>
        <v>3</v>
      </c>
      <c r="B74" s="148" t="s">
        <v>230</v>
      </c>
      <c r="C74" s="10" t="s">
        <v>117</v>
      </c>
      <c r="D74" s="139"/>
      <c r="E74" s="152">
        <f>M.Sheet!H86</f>
        <v>208.6875</v>
      </c>
      <c r="F74" s="141">
        <f t="shared" si="13"/>
        <v>0</v>
      </c>
      <c r="G74" s="153"/>
      <c r="J74" s="143">
        <v>10811</v>
      </c>
      <c r="K74" s="144">
        <f t="shared" si="14"/>
        <v>2256120.5625</v>
      </c>
    </row>
    <row r="75" spans="1:11" s="142" customFormat="1" ht="169.75" x14ac:dyDescent="0.7">
      <c r="A75" s="10">
        <f t="shared" si="15"/>
        <v>4</v>
      </c>
      <c r="B75" s="148" t="s">
        <v>231</v>
      </c>
      <c r="C75" s="10" t="s">
        <v>117</v>
      </c>
      <c r="D75" s="139"/>
      <c r="E75" s="152">
        <f>M.Sheet!H85</f>
        <v>0</v>
      </c>
      <c r="F75" s="141">
        <f t="shared" si="13"/>
        <v>0</v>
      </c>
      <c r="G75" s="153"/>
      <c r="J75" s="143">
        <v>7454.31</v>
      </c>
      <c r="K75" s="144">
        <f t="shared" si="14"/>
        <v>0</v>
      </c>
    </row>
    <row r="76" spans="1:11" s="98" customFormat="1" x14ac:dyDescent="0.3">
      <c r="A76" s="109"/>
      <c r="B76" s="184" t="s">
        <v>253</v>
      </c>
      <c r="C76" s="185"/>
      <c r="D76" s="185"/>
      <c r="E76" s="186"/>
      <c r="F76" s="105">
        <f>SUM(F72:F75)</f>
        <v>0</v>
      </c>
      <c r="G76" s="109"/>
      <c r="J76" s="119"/>
    </row>
    <row r="77" spans="1:11" s="98" customFormat="1" x14ac:dyDescent="0.3">
      <c r="A77" s="109" t="s">
        <v>207</v>
      </c>
      <c r="B77" s="110" t="s">
        <v>246</v>
      </c>
      <c r="C77" s="111"/>
      <c r="D77" s="111"/>
      <c r="E77" s="111"/>
      <c r="F77" s="105"/>
      <c r="G77" s="109"/>
      <c r="J77" s="119"/>
    </row>
    <row r="78" spans="1:11" s="142" customFormat="1" ht="148.5" x14ac:dyDescent="0.7">
      <c r="A78" s="10">
        <f>1</f>
        <v>1</v>
      </c>
      <c r="B78" s="148" t="s">
        <v>247</v>
      </c>
      <c r="C78" s="10" t="s">
        <v>52</v>
      </c>
      <c r="D78" s="139" t="e">
        <f>#REF!*0</f>
        <v>#REF!</v>
      </c>
      <c r="E78" s="147">
        <f>M.Sheet!H89*0</f>
        <v>0</v>
      </c>
      <c r="F78" s="141" t="e">
        <f>D78*E78</f>
        <v>#REF!</v>
      </c>
      <c r="G78" s="153"/>
      <c r="J78" s="143">
        <v>3117.8224</v>
      </c>
      <c r="K78" s="144">
        <f t="shared" ref="K78:K81" si="16">J78*E78</f>
        <v>0</v>
      </c>
    </row>
    <row r="79" spans="1:11" s="142" customFormat="1" ht="148.5" x14ac:dyDescent="0.3">
      <c r="A79" s="10">
        <f>A78+1</f>
        <v>2</v>
      </c>
      <c r="B79" s="9" t="s">
        <v>97</v>
      </c>
      <c r="C79" s="10" t="s">
        <v>180</v>
      </c>
      <c r="D79" s="139">
        <f>75000*0</f>
        <v>0</v>
      </c>
      <c r="E79" s="147">
        <f>M.Sheet!H90*0</f>
        <v>0</v>
      </c>
      <c r="F79" s="141">
        <f t="shared" ref="F79:F81" si="17">D79*E79</f>
        <v>0</v>
      </c>
      <c r="G79" s="153"/>
      <c r="J79" s="143">
        <v>75000</v>
      </c>
      <c r="K79" s="144">
        <f t="shared" si="16"/>
        <v>0</v>
      </c>
    </row>
    <row r="80" spans="1:11" s="142" customFormat="1" ht="148.5" x14ac:dyDescent="0.3">
      <c r="A80" s="10">
        <f t="shared" ref="A80:A81" si="18">A79+1</f>
        <v>3</v>
      </c>
      <c r="B80" s="9" t="s">
        <v>99</v>
      </c>
      <c r="C80" s="10" t="s">
        <v>180</v>
      </c>
      <c r="D80" s="139">
        <f>80000*0</f>
        <v>0</v>
      </c>
      <c r="E80" s="147">
        <f>M.Sheet!H91*0</f>
        <v>0</v>
      </c>
      <c r="F80" s="141">
        <f t="shared" si="17"/>
        <v>0</v>
      </c>
      <c r="G80" s="153"/>
      <c r="J80" s="143">
        <v>80000</v>
      </c>
      <c r="K80" s="144">
        <f t="shared" si="16"/>
        <v>0</v>
      </c>
    </row>
    <row r="81" spans="1:13" s="142" customFormat="1" ht="106.1" x14ac:dyDescent="0.7">
      <c r="A81" s="10">
        <f t="shared" si="18"/>
        <v>4</v>
      </c>
      <c r="B81" s="148" t="s">
        <v>224</v>
      </c>
      <c r="C81" s="10" t="s">
        <v>117</v>
      </c>
      <c r="D81" s="139"/>
      <c r="E81" s="147">
        <f>M.Sheet!H92</f>
        <v>9750</v>
      </c>
      <c r="F81" s="141">
        <f t="shared" si="17"/>
        <v>0</v>
      </c>
      <c r="G81" s="153"/>
      <c r="J81" s="143">
        <v>167.55</v>
      </c>
      <c r="K81" s="144">
        <f t="shared" si="16"/>
        <v>1633612.5</v>
      </c>
      <c r="M81" s="157"/>
    </row>
    <row r="82" spans="1:13" s="98" customFormat="1" x14ac:dyDescent="0.3">
      <c r="A82" s="109"/>
      <c r="B82" s="190" t="s">
        <v>254</v>
      </c>
      <c r="C82" s="190"/>
      <c r="D82" s="190"/>
      <c r="E82" s="190"/>
      <c r="F82" s="105" t="e">
        <f>SUM(F78:F81)</f>
        <v>#REF!</v>
      </c>
      <c r="G82" s="109"/>
    </row>
    <row r="83" spans="1:13" s="2" customFormat="1" ht="31.2" customHeight="1" x14ac:dyDescent="0.3">
      <c r="A83" s="109" t="s">
        <v>205</v>
      </c>
      <c r="B83" s="190" t="s">
        <v>295</v>
      </c>
      <c r="C83" s="190" t="s">
        <v>262</v>
      </c>
      <c r="D83" s="190">
        <v>1</v>
      </c>
      <c r="E83" s="190">
        <v>1</v>
      </c>
      <c r="F83" s="105"/>
      <c r="G83" s="109"/>
      <c r="H83" s="4"/>
    </row>
    <row r="84" spans="1:13" s="2" customFormat="1" ht="31.2" customHeight="1" x14ac:dyDescent="0.3">
      <c r="A84" s="109"/>
      <c r="B84" s="190" t="s">
        <v>253</v>
      </c>
      <c r="C84" s="190"/>
      <c r="D84" s="190"/>
      <c r="E84" s="190"/>
      <c r="F84" s="105">
        <f>F83</f>
        <v>0</v>
      </c>
      <c r="G84" s="109"/>
      <c r="H84" s="4"/>
    </row>
    <row r="87" spans="1:13" ht="24.45" x14ac:dyDescent="0.7">
      <c r="A87" s="288" t="s">
        <v>296</v>
      </c>
      <c r="B87" s="288"/>
      <c r="C87" s="288"/>
      <c r="D87" s="288"/>
      <c r="E87" s="288"/>
      <c r="F87" s="288"/>
      <c r="G87" s="288"/>
    </row>
    <row r="88" spans="1:13" ht="24.45" x14ac:dyDescent="0.8">
      <c r="A88" s="289"/>
      <c r="B88" s="290"/>
      <c r="C88" s="290"/>
      <c r="D88" s="290"/>
      <c r="E88" s="290"/>
      <c r="F88" s="291"/>
      <c r="G88" s="292"/>
    </row>
    <row r="89" spans="1:13" x14ac:dyDescent="0.7">
      <c r="A89" s="293" t="s">
        <v>297</v>
      </c>
      <c r="B89" s="293"/>
      <c r="C89" s="293"/>
      <c r="D89" s="293"/>
      <c r="E89" s="293"/>
      <c r="F89" s="293"/>
      <c r="G89" s="293"/>
    </row>
    <row r="90" spans="1:13" x14ac:dyDescent="0.7">
      <c r="A90" s="293"/>
      <c r="B90" s="293"/>
      <c r="C90" s="293"/>
      <c r="D90" s="293"/>
      <c r="E90" s="293"/>
      <c r="F90" s="293"/>
      <c r="G90" s="293"/>
    </row>
    <row r="91" spans="1:13" x14ac:dyDescent="0.7">
      <c r="A91" s="293"/>
      <c r="B91" s="293"/>
      <c r="C91" s="293"/>
      <c r="D91" s="293"/>
      <c r="E91" s="293"/>
      <c r="F91" s="293"/>
      <c r="G91" s="293"/>
    </row>
  </sheetData>
  <autoFilter ref="A3:G82" xr:uid="{2E163CA5-AA19-4DA3-BE3E-88FF75758BDE}"/>
  <mergeCells count="14">
    <mergeCell ref="A89:G91"/>
    <mergeCell ref="A87:G87"/>
    <mergeCell ref="B83:E83"/>
    <mergeCell ref="B84:E84"/>
    <mergeCell ref="B76:E76"/>
    <mergeCell ref="B82:E82"/>
    <mergeCell ref="B70:E70"/>
    <mergeCell ref="A1:G1"/>
    <mergeCell ref="A2:G2"/>
    <mergeCell ref="B14:E14"/>
    <mergeCell ref="B26:E26"/>
    <mergeCell ref="B65:E65"/>
    <mergeCell ref="B38:E38"/>
    <mergeCell ref="B58:E58"/>
  </mergeCells>
  <printOptions horizontalCentered="1"/>
  <pageMargins left="0.55118110236220474" right="0.55118110236220474" top="0.55118110236220474" bottom="0.55118110236220474" header="0.31496062992125984" footer="0.31496062992125984"/>
  <pageSetup scale="79" fitToHeight="16" orientation="landscape"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DB03E-CC98-45B9-9959-9C59CC64E121}">
  <dimension ref="A1:M92"/>
  <sheetViews>
    <sheetView view="pageBreakPreview" zoomScale="70" zoomScaleNormal="80" zoomScaleSheetLayoutView="70" workbookViewId="0">
      <pane xSplit="1" ySplit="3" topLeftCell="B79" activePane="bottomRight" state="frozen"/>
      <selection pane="topRight" activeCell="B1" sqref="B1"/>
      <selection pane="bottomLeft" activeCell="A4" sqref="A4"/>
      <selection pane="bottomRight" activeCell="B4" sqref="B4"/>
    </sheetView>
  </sheetViews>
  <sheetFormatPr defaultRowHeight="21.25" x14ac:dyDescent="0.7"/>
  <cols>
    <col min="1" max="1" width="8.88671875" style="1"/>
    <col min="2" max="2" width="41.6640625" style="1" bestFit="1" customWidth="1"/>
    <col min="3" max="3" width="8.88671875" style="1"/>
    <col min="4" max="9" width="13.44140625" style="1" customWidth="1"/>
    <col min="10" max="10" width="16.109375" style="1" bestFit="1" customWidth="1"/>
    <col min="11" max="11" width="8.88671875" style="1"/>
    <col min="12" max="12" width="14.88671875" style="1" bestFit="1" customWidth="1"/>
    <col min="13" max="16384" width="8.88671875" style="1"/>
  </cols>
  <sheetData>
    <row r="1" spans="1:10" ht="46.15" customHeight="1" x14ac:dyDescent="0.7">
      <c r="A1" s="194" t="s">
        <v>214</v>
      </c>
      <c r="B1" s="194"/>
      <c r="C1" s="194"/>
      <c r="D1" s="194"/>
      <c r="E1" s="194"/>
      <c r="F1" s="194"/>
      <c r="G1" s="194"/>
      <c r="H1" s="194"/>
      <c r="I1" s="194"/>
    </row>
    <row r="2" spans="1:10" x14ac:dyDescent="0.7">
      <c r="A2" s="183" t="s">
        <v>213</v>
      </c>
      <c r="B2" s="183"/>
      <c r="C2" s="183"/>
      <c r="D2" s="183"/>
      <c r="E2" s="183"/>
      <c r="F2" s="183"/>
      <c r="G2" s="183"/>
      <c r="H2" s="183"/>
      <c r="I2" s="183"/>
    </row>
    <row r="3" spans="1:10" s="38" customFormat="1" ht="32.950000000000003" customHeight="1" x14ac:dyDescent="0.3">
      <c r="A3" s="89" t="s">
        <v>103</v>
      </c>
      <c r="B3" s="89" t="s">
        <v>105</v>
      </c>
      <c r="C3" s="89" t="s">
        <v>106</v>
      </c>
      <c r="D3" s="89" t="s">
        <v>107</v>
      </c>
      <c r="E3" s="89" t="s">
        <v>108</v>
      </c>
      <c r="F3" s="89" t="s">
        <v>109</v>
      </c>
      <c r="G3" s="89" t="s">
        <v>116</v>
      </c>
      <c r="H3" s="89" t="s">
        <v>110</v>
      </c>
      <c r="I3" s="89" t="s">
        <v>111</v>
      </c>
    </row>
    <row r="4" spans="1:10" x14ac:dyDescent="0.7">
      <c r="A4" s="85" t="s">
        <v>112</v>
      </c>
      <c r="B4" s="86" t="s">
        <v>113</v>
      </c>
      <c r="C4" s="34"/>
      <c r="D4" s="34"/>
      <c r="E4" s="34"/>
      <c r="F4" s="34"/>
      <c r="G4" s="34"/>
      <c r="H4" s="34"/>
      <c r="I4" s="34"/>
    </row>
    <row r="5" spans="1:10" x14ac:dyDescent="0.7">
      <c r="A5" s="35">
        <f>1</f>
        <v>1</v>
      </c>
      <c r="B5" s="34" t="s">
        <v>114</v>
      </c>
      <c r="C5" s="35" t="s">
        <v>115</v>
      </c>
      <c r="D5" s="34">
        <v>1</v>
      </c>
      <c r="E5" s="34">
        <v>150</v>
      </c>
      <c r="F5" s="87">
        <v>3</v>
      </c>
      <c r="G5" s="87"/>
      <c r="H5" s="87">
        <f>PRODUCT(D5:G5)/10000</f>
        <v>4.4999999999999998E-2</v>
      </c>
      <c r="I5" s="34"/>
    </row>
    <row r="6" spans="1:10" x14ac:dyDescent="0.7">
      <c r="A6" s="35">
        <f>A5+1</f>
        <v>2</v>
      </c>
      <c r="B6" s="34" t="s">
        <v>100</v>
      </c>
      <c r="C6" s="35" t="s">
        <v>117</v>
      </c>
      <c r="D6" s="34">
        <v>1</v>
      </c>
      <c r="E6" s="34">
        <v>150</v>
      </c>
      <c r="F6" s="87">
        <f>(1.5+0.2+0.2+0.2+0.2)</f>
        <v>2.3000000000000003</v>
      </c>
      <c r="G6" s="87">
        <v>2.5</v>
      </c>
      <c r="H6" s="87">
        <f>PRODUCT(D6:G6)</f>
        <v>862.50000000000011</v>
      </c>
      <c r="I6" s="34"/>
    </row>
    <row r="7" spans="1:10" x14ac:dyDescent="0.7">
      <c r="A7" s="35">
        <f t="shared" ref="A7:A13" si="0">A6+1</f>
        <v>3</v>
      </c>
      <c r="B7" s="34" t="s">
        <v>118</v>
      </c>
      <c r="C7" s="35" t="s">
        <v>117</v>
      </c>
      <c r="D7" s="34">
        <v>1</v>
      </c>
      <c r="E7" s="34">
        <v>150</v>
      </c>
      <c r="F7" s="87">
        <f>F6-0.2</f>
        <v>2.1</v>
      </c>
      <c r="G7" s="87">
        <v>0.1</v>
      </c>
      <c r="H7" s="87">
        <f>PRODUCT(D7:G7)</f>
        <v>31.5</v>
      </c>
      <c r="I7" s="34"/>
    </row>
    <row r="8" spans="1:10" x14ac:dyDescent="0.7">
      <c r="A8" s="35">
        <f t="shared" si="0"/>
        <v>4</v>
      </c>
      <c r="B8" s="34" t="s">
        <v>119</v>
      </c>
      <c r="C8" s="35" t="s">
        <v>117</v>
      </c>
      <c r="D8" s="34">
        <f>1</f>
        <v>1</v>
      </c>
      <c r="E8" s="34">
        <v>150</v>
      </c>
      <c r="F8" s="87">
        <f>F7-0.2</f>
        <v>1.9000000000000001</v>
      </c>
      <c r="G8" s="87">
        <v>0.2</v>
      </c>
      <c r="H8" s="87">
        <f>PRODUCT(D8:G8)</f>
        <v>57</v>
      </c>
      <c r="I8" s="34"/>
    </row>
    <row r="9" spans="1:10" x14ac:dyDescent="0.7">
      <c r="A9" s="35">
        <f t="shared" si="0"/>
        <v>5</v>
      </c>
      <c r="B9" s="34" t="s">
        <v>120</v>
      </c>
      <c r="C9" s="35" t="s">
        <v>117</v>
      </c>
      <c r="D9" s="34">
        <v>2</v>
      </c>
      <c r="E9" s="34">
        <v>150</v>
      </c>
      <c r="F9" s="87">
        <v>0.2</v>
      </c>
      <c r="G9" s="87">
        <v>1.5</v>
      </c>
      <c r="H9" s="87">
        <f>PRODUCT(D9:G9)</f>
        <v>90</v>
      </c>
      <c r="I9" s="34"/>
    </row>
    <row r="10" spans="1:10" x14ac:dyDescent="0.7">
      <c r="A10" s="35">
        <f t="shared" si="0"/>
        <v>6</v>
      </c>
      <c r="B10" s="34" t="s">
        <v>121</v>
      </c>
      <c r="C10" s="35" t="s">
        <v>117</v>
      </c>
      <c r="D10" s="34">
        <v>1</v>
      </c>
      <c r="E10" s="34">
        <v>150</v>
      </c>
      <c r="F10" s="87">
        <f>F8</f>
        <v>1.9000000000000001</v>
      </c>
      <c r="G10" s="87">
        <v>0.2</v>
      </c>
      <c r="H10" s="87">
        <f>PRODUCT(D10:G10)</f>
        <v>57</v>
      </c>
      <c r="I10" s="34"/>
      <c r="J10" s="120">
        <f>SUM(H8:H10)</f>
        <v>204</v>
      </c>
    </row>
    <row r="11" spans="1:10" x14ac:dyDescent="0.7">
      <c r="A11" s="35">
        <f t="shared" si="0"/>
        <v>7</v>
      </c>
      <c r="B11" s="34" t="s">
        <v>122</v>
      </c>
      <c r="C11" s="35" t="s">
        <v>88</v>
      </c>
      <c r="D11" s="34"/>
      <c r="E11" s="34"/>
      <c r="F11" s="34"/>
      <c r="G11" s="34"/>
      <c r="H11" s="87">
        <f>SUM('Drain BBS '!V25:AB36,'Drain BBS '!V43:AB48)</f>
        <v>5.1870734999999994</v>
      </c>
      <c r="I11" s="34"/>
      <c r="J11" s="120">
        <f>SUM(H11:H13)</f>
        <v>10.085602160000001</v>
      </c>
    </row>
    <row r="12" spans="1:10" x14ac:dyDescent="0.7">
      <c r="A12" s="35">
        <f t="shared" si="0"/>
        <v>8</v>
      </c>
      <c r="B12" s="34" t="s">
        <v>123</v>
      </c>
      <c r="C12" s="35" t="s">
        <v>88</v>
      </c>
      <c r="D12" s="34"/>
      <c r="E12" s="34"/>
      <c r="F12" s="34"/>
      <c r="G12" s="34"/>
      <c r="H12" s="87">
        <f>SUM('Drain BBS '!V37:AB42,'Drain BBS '!V49:AB54)</f>
        <v>3.1317315800000003</v>
      </c>
      <c r="I12" s="34"/>
      <c r="J12" s="120">
        <f>J11/J10*1000</f>
        <v>49.439226274509807</v>
      </c>
    </row>
    <row r="13" spans="1:10" x14ac:dyDescent="0.7">
      <c r="A13" s="35">
        <f t="shared" si="0"/>
        <v>9</v>
      </c>
      <c r="B13" s="34" t="s">
        <v>124</v>
      </c>
      <c r="C13" s="35" t="s">
        <v>88</v>
      </c>
      <c r="D13" s="34"/>
      <c r="E13" s="34"/>
      <c r="F13" s="34"/>
      <c r="G13" s="34"/>
      <c r="H13" s="87">
        <f>SUM('Drain BBS '!V13:AB24)</f>
        <v>1.7667970799999999</v>
      </c>
      <c r="I13" s="34"/>
    </row>
    <row r="14" spans="1:10" x14ac:dyDescent="0.7">
      <c r="A14" s="34"/>
      <c r="B14" s="34"/>
      <c r="C14" s="35"/>
      <c r="D14" s="34"/>
      <c r="E14" s="34"/>
      <c r="F14" s="34"/>
      <c r="G14" s="34"/>
      <c r="H14" s="34"/>
      <c r="I14" s="34"/>
    </row>
    <row r="15" spans="1:10" x14ac:dyDescent="0.7">
      <c r="A15" s="85" t="s">
        <v>7</v>
      </c>
      <c r="B15" s="86" t="s">
        <v>169</v>
      </c>
      <c r="C15" s="35"/>
      <c r="D15" s="34"/>
      <c r="E15" s="34"/>
      <c r="F15" s="34"/>
      <c r="G15" s="34"/>
      <c r="H15" s="34"/>
      <c r="I15" s="34"/>
    </row>
    <row r="16" spans="1:10" x14ac:dyDescent="0.7">
      <c r="A16" s="35">
        <f>1</f>
        <v>1</v>
      </c>
      <c r="B16" s="34" t="s">
        <v>114</v>
      </c>
      <c r="C16" s="35" t="s">
        <v>115</v>
      </c>
      <c r="D16" s="34">
        <v>1</v>
      </c>
      <c r="E16" s="34">
        <v>150</v>
      </c>
      <c r="F16" s="87">
        <v>3</v>
      </c>
      <c r="G16" s="87"/>
      <c r="H16" s="87">
        <f>PRODUCT(D16:G16)/10000</f>
        <v>4.4999999999999998E-2</v>
      </c>
      <c r="I16" s="34"/>
    </row>
    <row r="17" spans="1:13" x14ac:dyDescent="0.7">
      <c r="A17" s="35">
        <f>A16+1</f>
        <v>2</v>
      </c>
      <c r="B17" s="34" t="s">
        <v>100</v>
      </c>
      <c r="C17" s="35" t="s">
        <v>117</v>
      </c>
      <c r="D17" s="34">
        <v>1</v>
      </c>
      <c r="E17" s="34">
        <v>150</v>
      </c>
      <c r="F17" s="87">
        <f>(1.5+0.2+0.2+0.2+0.2)</f>
        <v>2.3000000000000003</v>
      </c>
      <c r="G17" s="87">
        <v>2.5</v>
      </c>
      <c r="H17" s="87">
        <f>PRODUCT(D17:G17)</f>
        <v>862.50000000000011</v>
      </c>
      <c r="I17" s="34"/>
    </row>
    <row r="18" spans="1:13" x14ac:dyDescent="0.7">
      <c r="A18" s="35">
        <f t="shared" ref="A18:A25" si="1">A17+1</f>
        <v>3</v>
      </c>
      <c r="B18" s="34" t="s">
        <v>118</v>
      </c>
      <c r="C18" s="35" t="s">
        <v>117</v>
      </c>
      <c r="D18" s="34">
        <v>1</v>
      </c>
      <c r="E18" s="34">
        <f>E17</f>
        <v>150</v>
      </c>
      <c r="F18" s="87">
        <f>F17-0.2</f>
        <v>2.1</v>
      </c>
      <c r="G18" s="87">
        <v>0.1</v>
      </c>
      <c r="H18" s="87">
        <f>PRODUCT(D18:G18)</f>
        <v>31.5</v>
      </c>
      <c r="I18" s="34"/>
    </row>
    <row r="19" spans="1:13" x14ac:dyDescent="0.7">
      <c r="A19" s="35">
        <f t="shared" si="1"/>
        <v>4</v>
      </c>
      <c r="B19" s="34" t="s">
        <v>119</v>
      </c>
      <c r="C19" s="35" t="s">
        <v>117</v>
      </c>
      <c r="D19" s="34">
        <v>1</v>
      </c>
      <c r="E19" s="34">
        <v>150</v>
      </c>
      <c r="F19" s="87">
        <f>F18-0.2</f>
        <v>1.9000000000000001</v>
      </c>
      <c r="G19" s="87">
        <v>0.2</v>
      </c>
      <c r="H19" s="87">
        <f>PRODUCT(D19:G19)</f>
        <v>57</v>
      </c>
      <c r="I19" s="34"/>
    </row>
    <row r="20" spans="1:13" x14ac:dyDescent="0.7">
      <c r="A20" s="35">
        <f t="shared" si="1"/>
        <v>5</v>
      </c>
      <c r="B20" s="34" t="s">
        <v>120</v>
      </c>
      <c r="C20" s="35" t="s">
        <v>117</v>
      </c>
      <c r="D20" s="34">
        <v>2</v>
      </c>
      <c r="E20" s="34">
        <v>150</v>
      </c>
      <c r="F20" s="87">
        <v>0.2</v>
      </c>
      <c r="G20" s="87">
        <v>1.5</v>
      </c>
      <c r="H20" s="87">
        <f>PRODUCT(D20:G20)</f>
        <v>90</v>
      </c>
      <c r="I20" s="34"/>
    </row>
    <row r="21" spans="1:13" x14ac:dyDescent="0.7">
      <c r="A21" s="35">
        <f t="shared" si="1"/>
        <v>6</v>
      </c>
      <c r="B21" s="34" t="s">
        <v>121</v>
      </c>
      <c r="C21" s="35" t="s">
        <v>117</v>
      </c>
      <c r="D21" s="34">
        <v>1</v>
      </c>
      <c r="E21" s="34">
        <v>150</v>
      </c>
      <c r="F21" s="87">
        <f>F19</f>
        <v>1.9000000000000001</v>
      </c>
      <c r="G21" s="87">
        <v>0.2</v>
      </c>
      <c r="H21" s="87">
        <f>PRODUCT(D21:G21)</f>
        <v>57</v>
      </c>
      <c r="I21" s="34"/>
    </row>
    <row r="22" spans="1:13" x14ac:dyDescent="0.7">
      <c r="A22" s="35">
        <f t="shared" si="1"/>
        <v>7</v>
      </c>
      <c r="B22" s="34" t="s">
        <v>122</v>
      </c>
      <c r="C22" s="35" t="s">
        <v>88</v>
      </c>
      <c r="D22" s="34"/>
      <c r="E22" s="34"/>
      <c r="F22" s="34"/>
      <c r="G22" s="34"/>
      <c r="H22" s="88">
        <f>SUM('Drain BBS '!V25:AB36,'Drain BBS '!V43:AB48)</f>
        <v>5.1870734999999994</v>
      </c>
      <c r="I22" s="34"/>
    </row>
    <row r="23" spans="1:13" x14ac:dyDescent="0.7">
      <c r="A23" s="35">
        <f t="shared" si="1"/>
        <v>8</v>
      </c>
      <c r="B23" s="34" t="s">
        <v>123</v>
      </c>
      <c r="C23" s="35" t="s">
        <v>88</v>
      </c>
      <c r="D23" s="34"/>
      <c r="E23" s="34"/>
      <c r="F23" s="34"/>
      <c r="G23" s="34"/>
      <c r="H23" s="88">
        <f>SUM('Drain BBS '!V37:AB42,'Drain BBS '!V49:AB54)</f>
        <v>3.1317315800000003</v>
      </c>
      <c r="I23" s="34"/>
    </row>
    <row r="24" spans="1:13" x14ac:dyDescent="0.7">
      <c r="A24" s="35">
        <f t="shared" si="1"/>
        <v>9</v>
      </c>
      <c r="B24" s="34" t="s">
        <v>124</v>
      </c>
      <c r="C24" s="35" t="s">
        <v>88</v>
      </c>
      <c r="D24" s="34"/>
      <c r="E24" s="34"/>
      <c r="F24" s="34"/>
      <c r="G24" s="34"/>
      <c r="H24" s="88">
        <f>SUM('Drain BBS '!V13:AB24)</f>
        <v>1.7667970799999999</v>
      </c>
      <c r="I24" s="34"/>
    </row>
    <row r="25" spans="1:13" x14ac:dyDescent="0.7">
      <c r="A25" s="35">
        <f t="shared" si="1"/>
        <v>10</v>
      </c>
      <c r="B25" s="34" t="s">
        <v>170</v>
      </c>
      <c r="C25" s="35" t="s">
        <v>52</v>
      </c>
      <c r="D25" s="34">
        <v>1</v>
      </c>
      <c r="E25" s="34">
        <f>(E16/5)*8</f>
        <v>240</v>
      </c>
      <c r="F25" s="34"/>
      <c r="G25" s="34"/>
      <c r="H25" s="87">
        <f>PRODUCT(D25:G25)</f>
        <v>240</v>
      </c>
      <c r="I25" s="34"/>
    </row>
    <row r="26" spans="1:13" x14ac:dyDescent="0.7">
      <c r="A26" s="34"/>
      <c r="B26" s="34"/>
      <c r="C26" s="35"/>
      <c r="D26" s="34"/>
      <c r="E26" s="34"/>
      <c r="F26" s="34"/>
      <c r="G26" s="34"/>
      <c r="H26" s="34"/>
      <c r="I26" s="34"/>
    </row>
    <row r="27" spans="1:13" x14ac:dyDescent="0.7">
      <c r="A27" s="85" t="s">
        <v>171</v>
      </c>
      <c r="B27" s="86" t="s">
        <v>172</v>
      </c>
      <c r="C27" s="35"/>
      <c r="D27" s="34"/>
      <c r="E27" s="34"/>
      <c r="F27" s="34"/>
      <c r="G27" s="34"/>
      <c r="H27" s="34"/>
      <c r="I27" s="34"/>
      <c r="J27" s="133" t="s">
        <v>284</v>
      </c>
      <c r="K27" s="11" t="s">
        <v>285</v>
      </c>
      <c r="L27" s="11" t="s">
        <v>286</v>
      </c>
      <c r="M27" s="11" t="s">
        <v>287</v>
      </c>
    </row>
    <row r="28" spans="1:13" x14ac:dyDescent="0.7">
      <c r="A28" s="35">
        <f>1</f>
        <v>1</v>
      </c>
      <c r="B28" s="34" t="s">
        <v>173</v>
      </c>
      <c r="C28" s="35" t="s">
        <v>117</v>
      </c>
      <c r="D28" s="34">
        <v>2</v>
      </c>
      <c r="E28" s="34">
        <v>20</v>
      </c>
      <c r="F28" s="87">
        <f>8.75*0+9.05</f>
        <v>9.0500000000000007</v>
      </c>
      <c r="G28" s="87">
        <f>(0.265+0.15)*0+0.265+0.15+0.15</f>
        <v>0.56500000000000006</v>
      </c>
      <c r="H28" s="87">
        <f t="shared" ref="H28:H37" si="2">PRODUCT(D28:G28)</f>
        <v>204.53000000000003</v>
      </c>
      <c r="I28" s="34"/>
      <c r="J28" s="134">
        <v>55.542000000000002</v>
      </c>
      <c r="K28" s="135">
        <f>J28+1.5+0.225</f>
        <v>57.267000000000003</v>
      </c>
      <c r="L28" s="135">
        <f>K28+0.265</f>
        <v>57.532000000000004</v>
      </c>
      <c r="M28" s="135">
        <f>L28+2.415</f>
        <v>59.947000000000003</v>
      </c>
    </row>
    <row r="29" spans="1:13" x14ac:dyDescent="0.7">
      <c r="A29" s="35">
        <f>A28+1</f>
        <v>2</v>
      </c>
      <c r="B29" s="34" t="s">
        <v>174</v>
      </c>
      <c r="C29" s="35" t="s">
        <v>117</v>
      </c>
      <c r="D29" s="34">
        <v>2</v>
      </c>
      <c r="E29" s="34">
        <v>10</v>
      </c>
      <c r="F29" s="87">
        <v>16</v>
      </c>
      <c r="G29" s="121">
        <f>L29-G28</f>
        <v>2.1149999999999998</v>
      </c>
      <c r="H29" s="87">
        <f t="shared" si="2"/>
        <v>676.8</v>
      </c>
      <c r="I29" s="34"/>
      <c r="J29" s="11"/>
      <c r="K29" s="11"/>
      <c r="L29" s="136">
        <f>M28-K28</f>
        <v>2.6799999999999997</v>
      </c>
      <c r="M29" s="11"/>
    </row>
    <row r="30" spans="1:13" x14ac:dyDescent="0.7">
      <c r="A30" s="35">
        <f>A29+1</f>
        <v>3</v>
      </c>
      <c r="B30" s="34" t="s">
        <v>252</v>
      </c>
      <c r="C30" s="35" t="s">
        <v>117</v>
      </c>
      <c r="D30" s="34">
        <v>2</v>
      </c>
      <c r="E30" s="34">
        <v>10</v>
      </c>
      <c r="F30" s="87">
        <f>F29</f>
        <v>16</v>
      </c>
      <c r="G30" s="87">
        <f>G29-G31-G32-G33-G34</f>
        <v>1.0499999999999998</v>
      </c>
      <c r="H30" s="87">
        <f t="shared" si="2"/>
        <v>335.99999999999994</v>
      </c>
      <c r="I30" s="34"/>
    </row>
    <row r="31" spans="1:13" x14ac:dyDescent="0.7">
      <c r="A31" s="35">
        <f>A30+1</f>
        <v>4</v>
      </c>
      <c r="B31" s="34" t="s">
        <v>175</v>
      </c>
      <c r="C31" s="35" t="s">
        <v>117</v>
      </c>
      <c r="D31" s="34">
        <v>2</v>
      </c>
      <c r="E31" s="34">
        <v>10</v>
      </c>
      <c r="F31" s="87">
        <f>8.75+0.3+0.3+5.5</f>
        <v>14.850000000000001</v>
      </c>
      <c r="G31" s="87">
        <v>0.5</v>
      </c>
      <c r="H31" s="87">
        <f t="shared" si="2"/>
        <v>148.5</v>
      </c>
      <c r="I31" s="34"/>
    </row>
    <row r="32" spans="1:13" x14ac:dyDescent="0.7">
      <c r="A32" s="35">
        <f t="shared" ref="A32:A37" si="3">A31+1</f>
        <v>5</v>
      </c>
      <c r="B32" s="34" t="s">
        <v>176</v>
      </c>
      <c r="C32" s="35" t="s">
        <v>117</v>
      </c>
      <c r="D32" s="34">
        <v>2</v>
      </c>
      <c r="E32" s="34">
        <v>10</v>
      </c>
      <c r="F32" s="87">
        <f>8.75+0.3+0.3+5.5</f>
        <v>14.850000000000001</v>
      </c>
      <c r="G32" s="87">
        <v>0.15</v>
      </c>
      <c r="H32" s="87">
        <f t="shared" si="2"/>
        <v>44.55</v>
      </c>
      <c r="I32" s="34"/>
    </row>
    <row r="33" spans="1:9" x14ac:dyDescent="0.7">
      <c r="A33" s="35">
        <f t="shared" si="3"/>
        <v>6</v>
      </c>
      <c r="B33" s="34" t="s">
        <v>43</v>
      </c>
      <c r="C33" s="35" t="s">
        <v>117</v>
      </c>
      <c r="D33" s="34">
        <v>2</v>
      </c>
      <c r="E33" s="34">
        <v>20</v>
      </c>
      <c r="F33" s="87">
        <f>8.75+0.3</f>
        <v>9.0500000000000007</v>
      </c>
      <c r="G33" s="87">
        <v>0.15</v>
      </c>
      <c r="H33" s="87">
        <f t="shared" si="2"/>
        <v>54.3</v>
      </c>
      <c r="I33" s="34"/>
    </row>
    <row r="34" spans="1:9" x14ac:dyDescent="0.7">
      <c r="A34" s="35">
        <f t="shared" si="3"/>
        <v>7</v>
      </c>
      <c r="B34" s="34" t="s">
        <v>41</v>
      </c>
      <c r="C34" s="35" t="s">
        <v>117</v>
      </c>
      <c r="D34" s="34">
        <v>2</v>
      </c>
      <c r="E34" s="34">
        <v>20</v>
      </c>
      <c r="F34" s="87">
        <v>8.75</v>
      </c>
      <c r="G34" s="87">
        <v>0.26500000000000001</v>
      </c>
      <c r="H34" s="87">
        <f t="shared" si="2"/>
        <v>92.75</v>
      </c>
      <c r="I34" s="34"/>
    </row>
    <row r="35" spans="1:9" x14ac:dyDescent="0.7">
      <c r="A35" s="35">
        <f t="shared" si="3"/>
        <v>8</v>
      </c>
      <c r="B35" s="34" t="s">
        <v>177</v>
      </c>
      <c r="C35" s="35" t="s">
        <v>52</v>
      </c>
      <c r="D35" s="34">
        <v>2</v>
      </c>
      <c r="E35" s="34">
        <v>20</v>
      </c>
      <c r="F35" s="87"/>
      <c r="G35" s="87"/>
      <c r="H35" s="87">
        <f t="shared" si="2"/>
        <v>40</v>
      </c>
      <c r="I35" s="34"/>
    </row>
    <row r="36" spans="1:9" x14ac:dyDescent="0.7">
      <c r="A36" s="35">
        <f t="shared" si="3"/>
        <v>9</v>
      </c>
      <c r="B36" s="34" t="s">
        <v>55</v>
      </c>
      <c r="C36" s="35" t="s">
        <v>56</v>
      </c>
      <c r="D36" s="34">
        <f>2</f>
        <v>2</v>
      </c>
      <c r="E36" s="34">
        <v>20</v>
      </c>
      <c r="F36" s="87">
        <f>0.25+0.165</f>
        <v>0.41500000000000004</v>
      </c>
      <c r="G36" s="87"/>
      <c r="H36" s="87">
        <f t="shared" si="2"/>
        <v>16.600000000000001</v>
      </c>
      <c r="I36" s="34"/>
    </row>
    <row r="37" spans="1:9" x14ac:dyDescent="0.7">
      <c r="A37" s="35">
        <f t="shared" si="3"/>
        <v>10</v>
      </c>
      <c r="B37" s="34" t="s">
        <v>59</v>
      </c>
      <c r="C37" s="35" t="s">
        <v>56</v>
      </c>
      <c r="D37" s="34">
        <f>800/1000*120*0</f>
        <v>0</v>
      </c>
      <c r="E37" s="34"/>
      <c r="F37" s="34"/>
      <c r="G37" s="34"/>
      <c r="H37" s="87">
        <f t="shared" si="2"/>
        <v>0</v>
      </c>
      <c r="I37" s="34"/>
    </row>
    <row r="38" spans="1:9" x14ac:dyDescent="0.7">
      <c r="A38" s="35"/>
      <c r="B38" s="34"/>
      <c r="C38" s="35"/>
      <c r="D38" s="34"/>
      <c r="E38" s="34"/>
      <c r="F38" s="34"/>
      <c r="G38" s="34"/>
      <c r="H38" s="34"/>
      <c r="I38" s="34"/>
    </row>
    <row r="39" spans="1:9" x14ac:dyDescent="0.7">
      <c r="A39" s="85" t="s">
        <v>8</v>
      </c>
      <c r="B39" s="86" t="s">
        <v>278</v>
      </c>
      <c r="C39" s="35"/>
      <c r="D39" s="34"/>
      <c r="E39" s="34"/>
      <c r="F39" s="34"/>
      <c r="G39" s="34"/>
      <c r="H39" s="34"/>
      <c r="I39" s="34"/>
    </row>
    <row r="40" spans="1:9" x14ac:dyDescent="0.7">
      <c r="A40" s="35">
        <f>1</f>
        <v>1</v>
      </c>
      <c r="B40" s="34" t="s">
        <v>100</v>
      </c>
      <c r="C40" s="35" t="s">
        <v>117</v>
      </c>
      <c r="D40" s="34">
        <v>1</v>
      </c>
      <c r="E40" s="34">
        <v>60</v>
      </c>
      <c r="F40" s="87">
        <f>(2.5+0.22+0.22+0.2+0.2)</f>
        <v>3.3400000000000007</v>
      </c>
      <c r="G40" s="121">
        <f>(G44+G43+G42+G45+G41)</f>
        <v>2.2000000000000002</v>
      </c>
      <c r="H40" s="87">
        <f>PRODUCT(D40:G40)</f>
        <v>440.88000000000011</v>
      </c>
      <c r="I40" s="34"/>
    </row>
    <row r="41" spans="1:9" x14ac:dyDescent="0.7">
      <c r="A41" s="35">
        <f>A40+1</f>
        <v>2</v>
      </c>
      <c r="B41" s="34" t="s">
        <v>118</v>
      </c>
      <c r="C41" s="35" t="s">
        <v>117</v>
      </c>
      <c r="D41" s="34">
        <v>1</v>
      </c>
      <c r="E41" s="34">
        <f>E40</f>
        <v>60</v>
      </c>
      <c r="F41" s="87">
        <f>F40-0.2</f>
        <v>3.1400000000000006</v>
      </c>
      <c r="G41" s="87">
        <v>0.1</v>
      </c>
      <c r="H41" s="87">
        <f>PRODUCT(D41:G41)</f>
        <v>18.840000000000003</v>
      </c>
      <c r="I41" s="34"/>
    </row>
    <row r="42" spans="1:9" x14ac:dyDescent="0.7">
      <c r="A42" s="35">
        <f t="shared" ref="A42:A54" si="4">A41+1</f>
        <v>3</v>
      </c>
      <c r="B42" s="34" t="s">
        <v>119</v>
      </c>
      <c r="C42" s="35" t="s">
        <v>117</v>
      </c>
      <c r="D42" s="34">
        <v>1</v>
      </c>
      <c r="E42" s="34">
        <v>60</v>
      </c>
      <c r="F42" s="87">
        <f>F41-0.2</f>
        <v>2.9400000000000004</v>
      </c>
      <c r="G42" s="87">
        <v>0.22500000000000001</v>
      </c>
      <c r="H42" s="87">
        <f t="shared" ref="H42:H45" si="5">PRODUCT(D42:G42)</f>
        <v>39.690000000000012</v>
      </c>
      <c r="I42" s="34"/>
    </row>
    <row r="43" spans="1:9" x14ac:dyDescent="0.7">
      <c r="A43" s="35">
        <f t="shared" si="4"/>
        <v>4</v>
      </c>
      <c r="B43" s="34" t="s">
        <v>178</v>
      </c>
      <c r="C43" s="35" t="s">
        <v>117</v>
      </c>
      <c r="D43" s="34">
        <v>1</v>
      </c>
      <c r="E43" s="34">
        <v>60</v>
      </c>
      <c r="F43" s="87">
        <v>0.15</v>
      </c>
      <c r="G43" s="87">
        <v>0.15</v>
      </c>
      <c r="H43" s="87">
        <f t="shared" si="5"/>
        <v>1.3499999999999999</v>
      </c>
      <c r="I43" s="34"/>
    </row>
    <row r="44" spans="1:9" x14ac:dyDescent="0.7">
      <c r="A44" s="35">
        <f t="shared" si="4"/>
        <v>5</v>
      </c>
      <c r="B44" s="34" t="s">
        <v>120</v>
      </c>
      <c r="C44" s="35" t="s">
        <v>117</v>
      </c>
      <c r="D44" s="34">
        <v>2</v>
      </c>
      <c r="E44" s="34">
        <v>60</v>
      </c>
      <c r="F44" s="87">
        <v>0.22</v>
      </c>
      <c r="G44" s="87">
        <v>1.5</v>
      </c>
      <c r="H44" s="87">
        <f t="shared" si="5"/>
        <v>39.599999999999994</v>
      </c>
      <c r="I44" s="34"/>
    </row>
    <row r="45" spans="1:9" x14ac:dyDescent="0.7">
      <c r="A45" s="35">
        <f t="shared" si="4"/>
        <v>6</v>
      </c>
      <c r="B45" s="34" t="s">
        <v>121</v>
      </c>
      <c r="C45" s="35" t="s">
        <v>117</v>
      </c>
      <c r="D45" s="34">
        <v>1</v>
      </c>
      <c r="E45" s="34">
        <v>60</v>
      </c>
      <c r="F45" s="87">
        <f>F42</f>
        <v>2.9400000000000004</v>
      </c>
      <c r="G45" s="87">
        <v>0.22500000000000001</v>
      </c>
      <c r="H45" s="87">
        <f t="shared" si="5"/>
        <v>39.690000000000012</v>
      </c>
      <c r="I45" s="34"/>
    </row>
    <row r="46" spans="1:9" x14ac:dyDescent="0.7">
      <c r="A46" s="35">
        <f t="shared" si="4"/>
        <v>7</v>
      </c>
      <c r="B46" s="34" t="s">
        <v>178</v>
      </c>
      <c r="C46" s="35" t="s">
        <v>117</v>
      </c>
      <c r="D46" s="34">
        <v>1</v>
      </c>
      <c r="E46" s="34">
        <v>60</v>
      </c>
      <c r="F46" s="87">
        <v>0.15</v>
      </c>
      <c r="G46" s="87">
        <v>0.15</v>
      </c>
      <c r="H46" s="87">
        <f t="shared" ref="H46:H48" si="6">PRODUCT(D46:G46)</f>
        <v>1.3499999999999999</v>
      </c>
      <c r="I46" s="34"/>
    </row>
    <row r="47" spans="1:9" x14ac:dyDescent="0.7">
      <c r="A47" s="35">
        <f t="shared" si="4"/>
        <v>8</v>
      </c>
      <c r="B47" s="34" t="s">
        <v>179</v>
      </c>
      <c r="C47" s="35" t="s">
        <v>180</v>
      </c>
      <c r="D47" s="34">
        <v>2</v>
      </c>
      <c r="E47" s="34">
        <f>E46</f>
        <v>60</v>
      </c>
      <c r="F47" s="87"/>
      <c r="G47" s="87"/>
      <c r="H47" s="87">
        <f t="shared" si="6"/>
        <v>120</v>
      </c>
      <c r="I47" s="34"/>
    </row>
    <row r="48" spans="1:9" x14ac:dyDescent="0.7">
      <c r="A48" s="35">
        <f t="shared" si="4"/>
        <v>9</v>
      </c>
      <c r="B48" s="34" t="s">
        <v>72</v>
      </c>
      <c r="C48" s="35" t="s">
        <v>117</v>
      </c>
      <c r="D48" s="34">
        <v>2</v>
      </c>
      <c r="E48" s="34">
        <v>60</v>
      </c>
      <c r="F48" s="87">
        <v>1.5</v>
      </c>
      <c r="G48" s="87">
        <v>0.6</v>
      </c>
      <c r="H48" s="87">
        <f t="shared" si="6"/>
        <v>108</v>
      </c>
      <c r="I48" s="34"/>
    </row>
    <row r="49" spans="1:9" x14ac:dyDescent="0.7">
      <c r="A49" s="35">
        <f t="shared" si="4"/>
        <v>10</v>
      </c>
      <c r="B49" s="34" t="s">
        <v>122</v>
      </c>
      <c r="C49" s="35" t="s">
        <v>88</v>
      </c>
      <c r="D49" s="34"/>
      <c r="E49" s="34"/>
      <c r="F49" s="34"/>
      <c r="G49" s="34"/>
      <c r="H49" s="87">
        <f>'Box Culvert BBS '!V101</f>
        <v>3.6656543001582222</v>
      </c>
      <c r="I49" s="34"/>
    </row>
    <row r="50" spans="1:9" x14ac:dyDescent="0.7">
      <c r="A50" s="35">
        <f t="shared" si="4"/>
        <v>11</v>
      </c>
      <c r="B50" s="34" t="s">
        <v>123</v>
      </c>
      <c r="C50" s="35" t="s">
        <v>88</v>
      </c>
      <c r="D50" s="34"/>
      <c r="E50" s="34"/>
      <c r="F50" s="34"/>
      <c r="G50" s="34"/>
      <c r="H50" s="87">
        <f>'Box Culvert BBS '!V102</f>
        <v>4.2984833471999995</v>
      </c>
      <c r="I50" s="34"/>
    </row>
    <row r="51" spans="1:9" x14ac:dyDescent="0.7">
      <c r="A51" s="35">
        <f t="shared" si="4"/>
        <v>12</v>
      </c>
      <c r="B51" s="34" t="s">
        <v>124</v>
      </c>
      <c r="C51" s="35" t="s">
        <v>88</v>
      </c>
      <c r="D51" s="34"/>
      <c r="E51" s="34"/>
      <c r="F51" s="34"/>
      <c r="G51" s="34"/>
      <c r="H51" s="87">
        <f>'Box Culvert BBS '!V103</f>
        <v>3.2095952841582216</v>
      </c>
      <c r="I51" s="34"/>
    </row>
    <row r="52" spans="1:9" x14ac:dyDescent="0.7">
      <c r="A52" s="35">
        <f t="shared" si="4"/>
        <v>13</v>
      </c>
      <c r="B52" s="34" t="s">
        <v>198</v>
      </c>
      <c r="C52" s="35" t="s">
        <v>52</v>
      </c>
      <c r="D52" s="34">
        <v>1</v>
      </c>
      <c r="E52" s="34">
        <v>30</v>
      </c>
      <c r="F52" s="34"/>
      <c r="G52" s="34"/>
      <c r="H52" s="87">
        <f t="shared" ref="H52:H68" si="7">PRODUCT(D52:G52)</f>
        <v>30</v>
      </c>
      <c r="I52" s="34"/>
    </row>
    <row r="53" spans="1:9" x14ac:dyDescent="0.7">
      <c r="A53" s="35">
        <f t="shared" si="4"/>
        <v>14</v>
      </c>
      <c r="B53" s="34" t="str">
        <f>HPC!B2</f>
        <v>PCC for Head Wall</v>
      </c>
      <c r="C53" s="35" t="str">
        <f>HPC!C2</f>
        <v>Cum</v>
      </c>
      <c r="D53" s="130">
        <f>HPC!D2</f>
        <v>1</v>
      </c>
      <c r="E53" s="131">
        <f>HPC!E2</f>
        <v>9.56</v>
      </c>
      <c r="F53" s="131">
        <f>HPC!F2</f>
        <v>1.5649999999999999</v>
      </c>
      <c r="G53" s="131">
        <f>HPC!G2</f>
        <v>0.15</v>
      </c>
      <c r="H53" s="131">
        <f>PRODUCT(D53:G53)</f>
        <v>2.2442100000000003</v>
      </c>
      <c r="I53" s="34"/>
    </row>
    <row r="54" spans="1:9" x14ac:dyDescent="0.7">
      <c r="A54" s="35">
        <f t="shared" si="4"/>
        <v>15</v>
      </c>
      <c r="B54" s="34" t="str">
        <f>HPC!B3</f>
        <v>Head Wall</v>
      </c>
      <c r="C54" s="35"/>
      <c r="D54" s="130"/>
      <c r="E54" s="131"/>
      <c r="F54" s="131"/>
      <c r="G54" s="131"/>
      <c r="H54" s="131"/>
      <c r="I54" s="34"/>
    </row>
    <row r="55" spans="1:9" x14ac:dyDescent="0.7">
      <c r="A55" s="35">
        <f>A54+0.01</f>
        <v>15.01</v>
      </c>
      <c r="B55" s="34" t="str">
        <f>HPC!B4</f>
        <v>Concrete Qty.</v>
      </c>
      <c r="C55" s="35" t="str">
        <f>HPC!C4</f>
        <v>Cum</v>
      </c>
      <c r="D55" s="130">
        <f>HPC!D4</f>
        <v>1</v>
      </c>
      <c r="E55" s="131">
        <f>HPC!E4</f>
        <v>9.56</v>
      </c>
      <c r="F55" s="131">
        <f>HPC!F4</f>
        <v>0.88250000000000006</v>
      </c>
      <c r="G55" s="131">
        <f>HPC!G4</f>
        <v>2.69</v>
      </c>
      <c r="H55" s="131">
        <f t="shared" ref="H55:H56" si="8">PRODUCT(D55:G55)</f>
        <v>22.694723000000003</v>
      </c>
      <c r="I55" s="34"/>
    </row>
    <row r="56" spans="1:9" x14ac:dyDescent="0.7">
      <c r="A56" s="35">
        <f>A55+0.01</f>
        <v>15.02</v>
      </c>
      <c r="B56" s="34" t="str">
        <f>HPC!B5</f>
        <v>Deduction for Pipe</v>
      </c>
      <c r="C56" s="35" t="str">
        <f>HPC!C5</f>
        <v>Cum</v>
      </c>
      <c r="D56" s="130">
        <f>HPC!D5</f>
        <v>-2</v>
      </c>
      <c r="E56" s="131">
        <f>HPC!E5</f>
        <v>0.87353159851301121</v>
      </c>
      <c r="F56" s="131" t="str">
        <f>HPC!F5</f>
        <v>Area=</v>
      </c>
      <c r="G56" s="131">
        <f>HPC!G5</f>
        <v>1.6286016316209486</v>
      </c>
      <c r="H56" s="131">
        <f t="shared" si="8"/>
        <v>-2.845269973221491</v>
      </c>
      <c r="I56" s="34"/>
    </row>
    <row r="57" spans="1:9" x14ac:dyDescent="0.7">
      <c r="A57" s="35"/>
      <c r="B57" s="34" t="str">
        <f>HPC!B6</f>
        <v>Total=</v>
      </c>
      <c r="C57" s="35" t="str">
        <f>HPC!C6</f>
        <v>Cum</v>
      </c>
      <c r="D57" s="130"/>
      <c r="E57" s="131"/>
      <c r="F57" s="131"/>
      <c r="G57" s="131"/>
      <c r="H57" s="131">
        <f>H55+H56</f>
        <v>19.849453026778512</v>
      </c>
      <c r="I57" s="34"/>
    </row>
    <row r="58" spans="1:9" x14ac:dyDescent="0.7">
      <c r="A58" s="35">
        <f>A54+1</f>
        <v>16</v>
      </c>
      <c r="B58" s="34" t="str">
        <f>HPC!B7</f>
        <v>Concrete Bedding</v>
      </c>
      <c r="C58" s="35"/>
      <c r="D58" s="130"/>
      <c r="E58" s="131"/>
      <c r="F58" s="131"/>
      <c r="G58" s="131"/>
      <c r="H58" s="131"/>
      <c r="I58" s="34"/>
    </row>
    <row r="59" spans="1:9" x14ac:dyDescent="0.7">
      <c r="A59" s="35">
        <f>A58+0.01</f>
        <v>16.010000000000002</v>
      </c>
      <c r="B59" s="34" t="str">
        <f>HPC!B8</f>
        <v>PCC for Bedding</v>
      </c>
      <c r="C59" s="35" t="str">
        <f>HPC!C8</f>
        <v>Cum</v>
      </c>
      <c r="D59" s="130">
        <f>HPC!D8</f>
        <v>1</v>
      </c>
      <c r="E59" s="131">
        <f>HPC!E8</f>
        <v>30</v>
      </c>
      <c r="F59" s="131">
        <f>HPC!F8</f>
        <v>4.08</v>
      </c>
      <c r="G59" s="131">
        <f>HPC!G8</f>
        <v>0.54</v>
      </c>
      <c r="H59" s="131">
        <f t="shared" ref="H59:H60" si="9">PRODUCT(D59:G59)</f>
        <v>66.096000000000004</v>
      </c>
      <c r="I59" s="34"/>
    </row>
    <row r="60" spans="1:9" x14ac:dyDescent="0.7">
      <c r="A60" s="35">
        <f>A59+0.01</f>
        <v>16.020000000000003</v>
      </c>
      <c r="B60" s="34" t="str">
        <f>HPC!B9</f>
        <v>Deduction for Pipe</v>
      </c>
      <c r="C60" s="35" t="str">
        <f>HPC!C9</f>
        <v>Cum</v>
      </c>
      <c r="D60" s="130">
        <f>HPC!D9</f>
        <v>-1</v>
      </c>
      <c r="E60" s="131">
        <f>HPC!E9</f>
        <v>30</v>
      </c>
      <c r="F60" s="131" t="str">
        <f>HPC!F9</f>
        <v>Area=</v>
      </c>
      <c r="G60" s="131">
        <f>HPC!G9</f>
        <v>0.29590081581047434</v>
      </c>
      <c r="H60" s="131">
        <f t="shared" si="9"/>
        <v>-8.8770244743142293</v>
      </c>
      <c r="I60" s="34"/>
    </row>
    <row r="61" spans="1:9" x14ac:dyDescent="0.7">
      <c r="A61" s="35"/>
      <c r="B61" s="34" t="str">
        <f>HPC!B10</f>
        <v>Total=</v>
      </c>
      <c r="C61" s="35" t="str">
        <f>HPC!C10</f>
        <v>Cum</v>
      </c>
      <c r="D61" s="130"/>
      <c r="E61" s="131"/>
      <c r="F61" s="131"/>
      <c r="G61" s="131"/>
      <c r="H61" s="131">
        <f>H59+H60</f>
        <v>57.218975525685778</v>
      </c>
      <c r="I61" s="34"/>
    </row>
    <row r="62" spans="1:9" x14ac:dyDescent="0.7">
      <c r="A62" s="35">
        <f>A58+1</f>
        <v>17</v>
      </c>
      <c r="B62" s="34" t="str">
        <f>HPC!B11</f>
        <v>Encasing</v>
      </c>
      <c r="C62" s="35"/>
      <c r="D62" s="130"/>
      <c r="E62" s="131"/>
      <c r="F62" s="131"/>
      <c r="G62" s="131"/>
      <c r="H62" s="131"/>
      <c r="I62" s="34"/>
    </row>
    <row r="63" spans="1:9" x14ac:dyDescent="0.7">
      <c r="A63" s="35">
        <f>A62+0.01</f>
        <v>17.010000000000002</v>
      </c>
      <c r="B63" s="34" t="str">
        <f>HPC!B12</f>
        <v>Concrete Encasing</v>
      </c>
      <c r="C63" s="35" t="str">
        <f>HPC!C12</f>
        <v>Cum</v>
      </c>
      <c r="D63" s="130">
        <f>HPC!D12</f>
        <v>1</v>
      </c>
      <c r="E63" s="131">
        <f>HPC!E12</f>
        <v>30</v>
      </c>
      <c r="F63" s="131">
        <f>HPC!F12</f>
        <v>4.0799999999999992</v>
      </c>
      <c r="G63" s="131">
        <f>HPC!G12</f>
        <v>1.1600000000000001</v>
      </c>
      <c r="H63" s="131">
        <f t="shared" ref="H63:H64" si="10">PRODUCT(D63:G63)</f>
        <v>141.98399999999998</v>
      </c>
      <c r="I63" s="34"/>
    </row>
    <row r="64" spans="1:9" x14ac:dyDescent="0.7">
      <c r="A64" s="35">
        <f>A63+0.01</f>
        <v>17.020000000000003</v>
      </c>
      <c r="B64" s="34" t="str">
        <f>HPC!B13</f>
        <v>Deduction for Pipe</v>
      </c>
      <c r="C64" s="35" t="str">
        <f>HPC!C13</f>
        <v>Cum</v>
      </c>
      <c r="D64" s="130">
        <f>HPC!D13</f>
        <v>-1</v>
      </c>
      <c r="E64" s="131">
        <f>HPC!E13</f>
        <v>30</v>
      </c>
      <c r="F64" s="131" t="str">
        <f>HPC!F13</f>
        <v>Area=</v>
      </c>
      <c r="G64" s="131">
        <f>HPC!G13</f>
        <v>2.9613024474314229</v>
      </c>
      <c r="H64" s="131">
        <f t="shared" si="10"/>
        <v>-88.83907342294269</v>
      </c>
      <c r="I64" s="34"/>
    </row>
    <row r="65" spans="1:10" x14ac:dyDescent="0.7">
      <c r="A65" s="35"/>
      <c r="B65" s="34" t="str">
        <f>HPC!B14</f>
        <v>Total=</v>
      </c>
      <c r="C65" s="35" t="str">
        <f>HPC!C14</f>
        <v>Cum</v>
      </c>
      <c r="D65" s="130"/>
      <c r="E65" s="131"/>
      <c r="F65" s="131"/>
      <c r="G65" s="131"/>
      <c r="H65" s="131">
        <f>H63+H64</f>
        <v>53.144926577057291</v>
      </c>
      <c r="I65" s="34"/>
    </row>
    <row r="66" spans="1:10" x14ac:dyDescent="0.7">
      <c r="A66" s="35">
        <f>A62+1</f>
        <v>18</v>
      </c>
      <c r="B66" s="34" t="str">
        <f>HPC!B15</f>
        <v>Encasing Slab</v>
      </c>
      <c r="C66" s="35" t="str">
        <f>HPC!C15</f>
        <v>Cum</v>
      </c>
      <c r="D66" s="130">
        <f>HPC!D15</f>
        <v>1</v>
      </c>
      <c r="E66" s="131">
        <f>HPC!E15</f>
        <v>30</v>
      </c>
      <c r="F66" s="131">
        <f>HPC!F15</f>
        <v>4.0799999999999992</v>
      </c>
      <c r="G66" s="131">
        <f>HPC!G15</f>
        <v>0.2</v>
      </c>
      <c r="H66" s="131">
        <f>PRODUCT(D66:G66)</f>
        <v>24.479999999999997</v>
      </c>
      <c r="I66" s="34"/>
    </row>
    <row r="67" spans="1:10" x14ac:dyDescent="0.7">
      <c r="A67" s="35">
        <f>A66+1</f>
        <v>19</v>
      </c>
      <c r="B67" s="34" t="s">
        <v>279</v>
      </c>
      <c r="C67" s="35" t="s">
        <v>88</v>
      </c>
      <c r="D67" s="130"/>
      <c r="E67" s="131"/>
      <c r="F67" s="131"/>
      <c r="G67" s="131"/>
      <c r="H67" s="131">
        <f>'Top Encas'!Y19</f>
        <v>4.4787962239999999</v>
      </c>
      <c r="I67" s="34"/>
    </row>
    <row r="68" spans="1:10" x14ac:dyDescent="0.7">
      <c r="A68" s="35">
        <f>A67+1</f>
        <v>20</v>
      </c>
      <c r="B68" s="34" t="s">
        <v>199</v>
      </c>
      <c r="C68" s="35" t="s">
        <v>180</v>
      </c>
      <c r="D68" s="130">
        <f>60/1.2</f>
        <v>50</v>
      </c>
      <c r="E68" s="34"/>
      <c r="F68" s="34"/>
      <c r="G68" s="34"/>
      <c r="H68" s="87">
        <f t="shared" si="7"/>
        <v>50</v>
      </c>
      <c r="I68" s="34"/>
      <c r="J68" s="114"/>
    </row>
    <row r="69" spans="1:10" x14ac:dyDescent="0.7">
      <c r="A69" s="34"/>
      <c r="B69" s="34"/>
      <c r="C69" s="35"/>
      <c r="D69" s="34"/>
      <c r="E69" s="34"/>
      <c r="F69" s="34"/>
      <c r="G69" s="34"/>
      <c r="H69" s="34"/>
      <c r="I69" s="34"/>
    </row>
    <row r="70" spans="1:10" x14ac:dyDescent="0.7">
      <c r="A70" s="85" t="s">
        <v>196</v>
      </c>
      <c r="B70" s="86" t="s">
        <v>195</v>
      </c>
      <c r="C70" s="35"/>
      <c r="D70" s="34"/>
      <c r="E70" s="34"/>
      <c r="F70" s="34"/>
      <c r="G70" s="34"/>
      <c r="H70" s="34"/>
      <c r="I70" s="34"/>
    </row>
    <row r="71" spans="1:10" x14ac:dyDescent="0.7">
      <c r="A71" s="35">
        <f>1</f>
        <v>1</v>
      </c>
      <c r="B71" s="34" t="s">
        <v>74</v>
      </c>
      <c r="C71" s="35" t="s">
        <v>117</v>
      </c>
      <c r="D71" s="34">
        <v>0</v>
      </c>
      <c r="E71" s="34">
        <f>120+120</f>
        <v>240</v>
      </c>
      <c r="F71" s="34">
        <v>4.5</v>
      </c>
      <c r="G71" s="34">
        <v>0.5</v>
      </c>
      <c r="H71" s="87">
        <f t="shared" ref="H71:H72" si="11">PRODUCT(D71:G71)</f>
        <v>0</v>
      </c>
      <c r="I71" s="34"/>
    </row>
    <row r="72" spans="1:10" x14ac:dyDescent="0.7">
      <c r="A72" s="35">
        <f>A71+1</f>
        <v>2</v>
      </c>
      <c r="B72" s="34" t="s">
        <v>76</v>
      </c>
      <c r="C72" s="35" t="s">
        <v>117</v>
      </c>
      <c r="D72" s="34">
        <v>0</v>
      </c>
      <c r="E72" s="34">
        <f>120+120</f>
        <v>240</v>
      </c>
      <c r="F72" s="34">
        <v>4.5</v>
      </c>
      <c r="G72" s="34">
        <v>0.3</v>
      </c>
      <c r="H72" s="87">
        <f t="shared" si="11"/>
        <v>0</v>
      </c>
      <c r="I72" s="34"/>
    </row>
    <row r="73" spans="1:10" x14ac:dyDescent="0.7">
      <c r="A73" s="35">
        <f t="shared" ref="A73:A75" si="12">A72+1</f>
        <v>3</v>
      </c>
      <c r="B73" s="34" t="s">
        <v>77</v>
      </c>
      <c r="C73" s="35" t="s">
        <v>180</v>
      </c>
      <c r="D73" s="34"/>
      <c r="E73" s="34"/>
      <c r="F73" s="34"/>
      <c r="G73" s="34"/>
      <c r="H73" s="87">
        <v>0</v>
      </c>
      <c r="I73" s="34"/>
    </row>
    <row r="74" spans="1:10" x14ac:dyDescent="0.7">
      <c r="A74" s="35">
        <f t="shared" si="12"/>
        <v>4</v>
      </c>
      <c r="B74" s="34" t="s">
        <v>79</v>
      </c>
      <c r="C74" s="35" t="s">
        <v>180</v>
      </c>
      <c r="D74" s="34"/>
      <c r="E74" s="34"/>
      <c r="F74" s="34"/>
      <c r="G74" s="34"/>
      <c r="H74" s="87">
        <v>0</v>
      </c>
      <c r="I74" s="34"/>
    </row>
    <row r="75" spans="1:10" x14ac:dyDescent="0.7">
      <c r="A75" s="35">
        <f t="shared" si="12"/>
        <v>5</v>
      </c>
      <c r="B75" s="34" t="s">
        <v>261</v>
      </c>
      <c r="C75" s="35" t="s">
        <v>262</v>
      </c>
      <c r="D75" s="34"/>
      <c r="E75" s="34"/>
      <c r="F75" s="34"/>
      <c r="G75" s="34"/>
      <c r="H75" s="87">
        <v>1</v>
      </c>
      <c r="I75" s="34"/>
    </row>
    <row r="76" spans="1:10" x14ac:dyDescent="0.7">
      <c r="A76" s="35"/>
      <c r="B76" s="34"/>
      <c r="C76" s="35"/>
      <c r="D76" s="34"/>
      <c r="E76" s="34"/>
      <c r="F76" s="34"/>
      <c r="G76" s="34"/>
      <c r="H76" s="34"/>
      <c r="I76" s="34"/>
    </row>
    <row r="77" spans="1:10" x14ac:dyDescent="0.7">
      <c r="A77" s="85" t="s">
        <v>202</v>
      </c>
      <c r="B77" s="86" t="s">
        <v>280</v>
      </c>
      <c r="C77" s="35"/>
      <c r="D77" s="34"/>
      <c r="E77" s="34"/>
      <c r="F77" s="34"/>
      <c r="G77" s="34"/>
      <c r="H77" s="34"/>
      <c r="I77" s="34"/>
    </row>
    <row r="78" spans="1:10" x14ac:dyDescent="0.7">
      <c r="A78" s="35">
        <f>1</f>
        <v>1</v>
      </c>
      <c r="B78" s="34" t="s">
        <v>100</v>
      </c>
      <c r="C78" s="35" t="s">
        <v>117</v>
      </c>
      <c r="D78" s="34">
        <v>1</v>
      </c>
      <c r="E78" s="34">
        <v>250</v>
      </c>
      <c r="F78" s="87">
        <f>((1.8+0.6)/2*0)+2</f>
        <v>2</v>
      </c>
      <c r="G78" s="87">
        <v>1</v>
      </c>
      <c r="H78" s="87">
        <f t="shared" ref="H78:H79" si="13">PRODUCT(D78:G78)</f>
        <v>500</v>
      </c>
      <c r="I78" s="34"/>
    </row>
    <row r="79" spans="1:10" x14ac:dyDescent="0.7">
      <c r="A79" s="35">
        <f>A78+1</f>
        <v>2</v>
      </c>
      <c r="B79" s="34" t="s">
        <v>203</v>
      </c>
      <c r="C79" s="35" t="s">
        <v>117</v>
      </c>
      <c r="D79" s="34">
        <v>1</v>
      </c>
      <c r="E79" s="34">
        <f>E78</f>
        <v>250</v>
      </c>
      <c r="F79" s="87">
        <f>(1.41+1.41+1)*0+SQRT(1^2+0.5^2)*2+1</f>
        <v>3.2360679774997898</v>
      </c>
      <c r="G79" s="87">
        <v>0.15</v>
      </c>
      <c r="H79" s="87">
        <f t="shared" si="13"/>
        <v>121.35254915624211</v>
      </c>
      <c r="I79" s="34"/>
      <c r="J79" s="1">
        <v>1</v>
      </c>
    </row>
    <row r="80" spans="1:10" x14ac:dyDescent="0.7">
      <c r="A80" s="35">
        <f t="shared" ref="A80" si="14">A79+1</f>
        <v>3</v>
      </c>
      <c r="B80" s="34" t="s">
        <v>26</v>
      </c>
      <c r="C80" s="35" t="s">
        <v>88</v>
      </c>
      <c r="D80" s="34"/>
      <c r="E80" s="34"/>
      <c r="F80" s="34"/>
      <c r="G80" s="34"/>
      <c r="H80" s="121">
        <f>'PCC Drain '!$Y$20</f>
        <v>4.5246886600000007</v>
      </c>
      <c r="I80" s="34"/>
      <c r="J80" s="120">
        <f>H80*1000/H79</f>
        <v>37.285485071882896</v>
      </c>
    </row>
    <row r="81" spans="1:9" x14ac:dyDescent="0.7">
      <c r="A81" s="35"/>
      <c r="B81" s="34"/>
      <c r="C81" s="35"/>
      <c r="D81" s="34"/>
      <c r="E81" s="34"/>
      <c r="F81" s="34"/>
      <c r="G81" s="34"/>
      <c r="H81" s="34"/>
      <c r="I81" s="34"/>
    </row>
    <row r="82" spans="1:9" x14ac:dyDescent="0.7">
      <c r="A82" s="85" t="s">
        <v>205</v>
      </c>
      <c r="B82" s="86" t="s">
        <v>204</v>
      </c>
      <c r="C82" s="35"/>
      <c r="D82" s="34"/>
      <c r="E82" s="34"/>
      <c r="F82" s="34"/>
      <c r="G82" s="34"/>
      <c r="H82" s="34"/>
      <c r="I82" s="34"/>
    </row>
    <row r="83" spans="1:9" x14ac:dyDescent="0.7">
      <c r="A83" s="35">
        <f>1</f>
        <v>1</v>
      </c>
      <c r="B83" s="34" t="s">
        <v>173</v>
      </c>
      <c r="C83" s="35" t="s">
        <v>117</v>
      </c>
      <c r="D83" s="34">
        <v>1</v>
      </c>
      <c r="E83" s="34">
        <v>90</v>
      </c>
      <c r="F83" s="87">
        <f>8.75*0+9.05</f>
        <v>9.0500000000000007</v>
      </c>
      <c r="G83" s="34">
        <f>0.05</f>
        <v>0.05</v>
      </c>
      <c r="H83" s="121">
        <f>PRODUCT(D83:G83)</f>
        <v>40.725000000000009</v>
      </c>
      <c r="I83" s="34"/>
    </row>
    <row r="84" spans="1:9" x14ac:dyDescent="0.7">
      <c r="A84" s="35">
        <f>A83+1</f>
        <v>2</v>
      </c>
      <c r="B84" s="34" t="s">
        <v>206</v>
      </c>
      <c r="C84" s="35" t="s">
        <v>56</v>
      </c>
      <c r="D84" s="34">
        <v>1</v>
      </c>
      <c r="E84" s="88">
        <v>24.2</v>
      </c>
      <c r="F84" s="87">
        <v>11</v>
      </c>
      <c r="G84" s="34"/>
      <c r="H84" s="87">
        <f t="shared" ref="H84:H86" si="15">PRODUCT(D84:G84)</f>
        <v>266.2</v>
      </c>
      <c r="I84" s="34"/>
    </row>
    <row r="85" spans="1:9" x14ac:dyDescent="0.7">
      <c r="A85" s="35">
        <f>A84+1</f>
        <v>3</v>
      </c>
      <c r="B85" s="34" t="s">
        <v>43</v>
      </c>
      <c r="C85" s="35" t="s">
        <v>117</v>
      </c>
      <c r="D85" s="34">
        <v>1</v>
      </c>
      <c r="E85" s="34">
        <v>90</v>
      </c>
      <c r="F85" s="87">
        <f>8.75+0.3</f>
        <v>9.0500000000000007</v>
      </c>
      <c r="G85" s="87">
        <f>0.15*0</f>
        <v>0</v>
      </c>
      <c r="H85" s="87">
        <f t="shared" si="15"/>
        <v>0</v>
      </c>
      <c r="I85" s="34"/>
    </row>
    <row r="86" spans="1:9" x14ac:dyDescent="0.7">
      <c r="A86" s="35">
        <f>A85+1</f>
        <v>4</v>
      </c>
      <c r="B86" s="34" t="s">
        <v>41</v>
      </c>
      <c r="C86" s="35" t="s">
        <v>117</v>
      </c>
      <c r="D86" s="34">
        <v>1</v>
      </c>
      <c r="E86" s="34">
        <v>90</v>
      </c>
      <c r="F86" s="87">
        <v>8.75</v>
      </c>
      <c r="G86" s="34">
        <v>0.26500000000000001</v>
      </c>
      <c r="H86" s="121">
        <f t="shared" si="15"/>
        <v>208.6875</v>
      </c>
      <c r="I86" s="34"/>
    </row>
    <row r="87" spans="1:9" x14ac:dyDescent="0.7">
      <c r="A87" s="34"/>
      <c r="B87" s="34"/>
      <c r="C87" s="35"/>
      <c r="D87" s="34"/>
      <c r="E87" s="34"/>
      <c r="F87" s="34"/>
      <c r="G87" s="34"/>
      <c r="H87" s="34"/>
      <c r="I87" s="34"/>
    </row>
    <row r="88" spans="1:9" x14ac:dyDescent="0.7">
      <c r="A88" s="85" t="s">
        <v>207</v>
      </c>
      <c r="B88" s="86" t="s">
        <v>208</v>
      </c>
      <c r="C88" s="35"/>
      <c r="D88" s="34"/>
      <c r="E88" s="34"/>
      <c r="F88" s="34"/>
      <c r="G88" s="34"/>
      <c r="H88" s="34"/>
      <c r="I88" s="34"/>
    </row>
    <row r="89" spans="1:9" x14ac:dyDescent="0.7">
      <c r="A89" s="35">
        <f>1</f>
        <v>1</v>
      </c>
      <c r="B89" s="34" t="s">
        <v>209</v>
      </c>
      <c r="C89" s="35" t="s">
        <v>52</v>
      </c>
      <c r="D89" s="132">
        <f>1*0</f>
        <v>0</v>
      </c>
      <c r="E89" s="34">
        <v>150</v>
      </c>
      <c r="F89" s="34"/>
      <c r="G89" s="34"/>
      <c r="H89" s="87">
        <f t="shared" ref="H89:H92" si="16">PRODUCT(D89:G89)</f>
        <v>0</v>
      </c>
      <c r="I89" s="34"/>
    </row>
    <row r="90" spans="1:9" x14ac:dyDescent="0.7">
      <c r="A90" s="35">
        <f>A89+1</f>
        <v>2</v>
      </c>
      <c r="B90" s="34" t="s">
        <v>210</v>
      </c>
      <c r="C90" s="35" t="s">
        <v>180</v>
      </c>
      <c r="D90" s="132">
        <f>1*0</f>
        <v>0</v>
      </c>
      <c r="E90" s="34"/>
      <c r="F90" s="34"/>
      <c r="G90" s="34"/>
      <c r="H90" s="87">
        <f t="shared" si="16"/>
        <v>0</v>
      </c>
      <c r="I90" s="34"/>
    </row>
    <row r="91" spans="1:9" x14ac:dyDescent="0.7">
      <c r="A91" s="35">
        <f t="shared" ref="A91:A92" si="17">A90+1</f>
        <v>3</v>
      </c>
      <c r="B91" s="34" t="s">
        <v>211</v>
      </c>
      <c r="C91" s="35" t="s">
        <v>180</v>
      </c>
      <c r="D91" s="132">
        <f>1*0</f>
        <v>0</v>
      </c>
      <c r="E91" s="34"/>
      <c r="F91" s="34"/>
      <c r="G91" s="34"/>
      <c r="H91" s="87">
        <f t="shared" si="16"/>
        <v>0</v>
      </c>
      <c r="I91" s="34"/>
    </row>
    <row r="92" spans="1:9" x14ac:dyDescent="0.7">
      <c r="A92" s="35">
        <f t="shared" si="17"/>
        <v>4</v>
      </c>
      <c r="B92" s="34" t="s">
        <v>212</v>
      </c>
      <c r="C92" s="35" t="s">
        <v>117</v>
      </c>
      <c r="D92" s="34">
        <v>1</v>
      </c>
      <c r="E92" s="34">
        <v>150</v>
      </c>
      <c r="F92" s="34">
        <v>20</v>
      </c>
      <c r="G92" s="34">
        <f>((1.5+1)/2)+2</f>
        <v>3.25</v>
      </c>
      <c r="H92" s="87">
        <f t="shared" si="16"/>
        <v>9750</v>
      </c>
      <c r="I92" s="34"/>
    </row>
  </sheetData>
  <mergeCells count="2">
    <mergeCell ref="A2:I2"/>
    <mergeCell ref="A1:I1"/>
  </mergeCells>
  <printOptions horizontalCentered="1"/>
  <pageMargins left="0.55118110236220474" right="0.55118110236220474" top="0.55118110236220474" bottom="0.55118110236220474" header="0.31496062992125984" footer="0.31496062992125984"/>
  <pageSetup scale="64" orientation="portrait"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B6E7-0168-4983-8BE3-63B3126FFA86}">
  <sheetPr>
    <pageSetUpPr fitToPage="1"/>
  </sheetPr>
  <dimension ref="A1:S39"/>
  <sheetViews>
    <sheetView view="pageBreakPreview" zoomScale="60" zoomScaleNormal="90" workbookViewId="0">
      <pane xSplit="1" ySplit="1" topLeftCell="B2" activePane="bottomRight" state="frozen"/>
      <selection pane="topRight" activeCell="B1" sqref="B1"/>
      <selection pane="bottomLeft" activeCell="A2" sqref="A2"/>
      <selection pane="bottomRight" activeCell="B2" sqref="B2"/>
    </sheetView>
  </sheetViews>
  <sheetFormatPr defaultRowHeight="14.8" x14ac:dyDescent="0.3"/>
  <cols>
    <col min="1" max="1" width="6.21875" style="69" bestFit="1" customWidth="1"/>
    <col min="2" max="2" width="16" bestFit="1" customWidth="1"/>
    <col min="3" max="3" width="8.88671875" style="69"/>
  </cols>
  <sheetData>
    <row r="1" spans="1:18" s="96" customFormat="1" x14ac:dyDescent="0.3">
      <c r="A1" s="129" t="s">
        <v>103</v>
      </c>
      <c r="B1" s="129" t="s">
        <v>104</v>
      </c>
      <c r="C1" s="129" t="s">
        <v>106</v>
      </c>
      <c r="D1" s="129" t="s">
        <v>107</v>
      </c>
      <c r="E1" s="129" t="s">
        <v>108</v>
      </c>
      <c r="F1" s="129" t="s">
        <v>109</v>
      </c>
      <c r="G1" s="129" t="s">
        <v>116</v>
      </c>
      <c r="H1" s="129" t="s">
        <v>219</v>
      </c>
      <c r="I1" s="129" t="s">
        <v>111</v>
      </c>
    </row>
    <row r="2" spans="1:18" x14ac:dyDescent="0.3">
      <c r="A2" s="94">
        <v>1</v>
      </c>
      <c r="B2" s="93" t="s">
        <v>264</v>
      </c>
      <c r="C2" s="94" t="s">
        <v>117</v>
      </c>
      <c r="D2" s="93">
        <v>1</v>
      </c>
      <c r="E2" s="95">
        <v>9.56</v>
      </c>
      <c r="F2" s="93">
        <f>1.365+0.2</f>
        <v>1.5649999999999999</v>
      </c>
      <c r="G2" s="95">
        <v>0.15</v>
      </c>
      <c r="H2" s="95">
        <f>PRODUCT(D2:G2)</f>
        <v>2.2442100000000003</v>
      </c>
      <c r="I2" s="93"/>
    </row>
    <row r="3" spans="1:18" x14ac:dyDescent="0.3">
      <c r="A3" s="91">
        <f>A2+1</f>
        <v>2</v>
      </c>
      <c r="B3" s="92" t="s">
        <v>265</v>
      </c>
      <c r="C3" s="94"/>
      <c r="D3" s="93"/>
      <c r="E3" s="95"/>
      <c r="F3" s="93"/>
      <c r="G3" s="95"/>
      <c r="H3" s="95"/>
      <c r="I3" s="93"/>
      <c r="Q3" s="96" t="s">
        <v>269</v>
      </c>
      <c r="R3" s="96" t="s">
        <v>108</v>
      </c>
    </row>
    <row r="4" spans="1:18" x14ac:dyDescent="0.3">
      <c r="A4" s="94">
        <f>A3+0.01</f>
        <v>2.0099999999999998</v>
      </c>
      <c r="B4" s="93" t="s">
        <v>266</v>
      </c>
      <c r="C4" s="94" t="s">
        <v>117</v>
      </c>
      <c r="D4" s="93">
        <v>1</v>
      </c>
      <c r="E4" s="95">
        <f>E2</f>
        <v>9.56</v>
      </c>
      <c r="F4" s="95">
        <f>AVERAGE(1.365,0.4)</f>
        <v>0.88250000000000006</v>
      </c>
      <c r="G4" s="95">
        <f>2.69</f>
        <v>2.69</v>
      </c>
      <c r="H4" s="95">
        <f>PRODUCT(D4:G4)</f>
        <v>22.694723000000003</v>
      </c>
      <c r="I4" s="93"/>
      <c r="Q4">
        <f>2.69</f>
        <v>2.69</v>
      </c>
      <c r="R4">
        <v>0.4</v>
      </c>
    </row>
    <row r="5" spans="1:18" x14ac:dyDescent="0.3">
      <c r="A5" s="94">
        <f>A4+0.01</f>
        <v>2.0199999999999996</v>
      </c>
      <c r="B5" s="93" t="s">
        <v>267</v>
      </c>
      <c r="C5" s="94" t="s">
        <v>117</v>
      </c>
      <c r="D5" s="93">
        <v>-2</v>
      </c>
      <c r="E5" s="95">
        <f>AVERAGE(R8,R16)</f>
        <v>0.87353159851301121</v>
      </c>
      <c r="F5" s="94" t="s">
        <v>268</v>
      </c>
      <c r="G5" s="95">
        <f>PI()*((1.2+0.12+0.12)/2)^2</f>
        <v>1.6286016316209486</v>
      </c>
      <c r="H5" s="95">
        <f>PRODUCT(D5:G5)</f>
        <v>-2.845269973221491</v>
      </c>
      <c r="I5" s="93"/>
    </row>
    <row r="6" spans="1:18" x14ac:dyDescent="0.3">
      <c r="A6" s="94"/>
      <c r="B6" s="92" t="s">
        <v>270</v>
      </c>
      <c r="C6" s="91" t="s">
        <v>117</v>
      </c>
      <c r="D6" s="93"/>
      <c r="E6" s="93"/>
      <c r="F6" s="93"/>
      <c r="G6" s="93"/>
      <c r="H6" s="128">
        <f>H4+H5</f>
        <v>19.849453026778512</v>
      </c>
      <c r="I6" s="93"/>
    </row>
    <row r="7" spans="1:18" x14ac:dyDescent="0.3">
      <c r="A7" s="91">
        <f>A3+1</f>
        <v>3</v>
      </c>
      <c r="B7" s="92" t="s">
        <v>271</v>
      </c>
      <c r="C7" s="94"/>
      <c r="D7" s="93"/>
      <c r="E7" s="93"/>
      <c r="F7" s="93"/>
      <c r="G7" s="93"/>
      <c r="H7" s="95"/>
      <c r="I7" s="93"/>
    </row>
    <row r="8" spans="1:18" x14ac:dyDescent="0.3">
      <c r="A8" s="94">
        <f>A7+0.01</f>
        <v>3.01</v>
      </c>
      <c r="B8" s="93" t="s">
        <v>272</v>
      </c>
      <c r="C8" s="94" t="s">
        <v>117</v>
      </c>
      <c r="D8" s="93">
        <v>1</v>
      </c>
      <c r="E8" s="95">
        <v>30</v>
      </c>
      <c r="F8" s="95">
        <v>4.08</v>
      </c>
      <c r="G8" s="95">
        <v>0.54</v>
      </c>
      <c r="H8" s="95">
        <f>PRODUCT(D8:G8)</f>
        <v>66.096000000000004</v>
      </c>
      <c r="I8" s="93"/>
      <c r="Q8">
        <f>Q16+0.12+1.2+0.12</f>
        <v>2.09</v>
      </c>
      <c r="R8" s="72">
        <f>(($R$21-$R$4)*(Q8-$Q$4)/($Q$21-$Q$4))+$R$4</f>
        <v>0.61524163568773238</v>
      </c>
    </row>
    <row r="9" spans="1:18" x14ac:dyDescent="0.3">
      <c r="A9" s="94">
        <f>A8+0.01</f>
        <v>3.0199999999999996</v>
      </c>
      <c r="B9" s="93" t="s">
        <v>267</v>
      </c>
      <c r="C9" s="94" t="s">
        <v>117</v>
      </c>
      <c r="D9" s="93">
        <v>-1</v>
      </c>
      <c r="E9" s="95">
        <f>E8</f>
        <v>30</v>
      </c>
      <c r="F9" s="94" t="s">
        <v>268</v>
      </c>
      <c r="G9" s="95">
        <f>0.5*(1.44/2)^2*(RADIANS(90)-SIN(RADIANS(90)))*2</f>
        <v>0.29590081581047434</v>
      </c>
      <c r="H9" s="95">
        <f>PRODUCT(D9:G9)</f>
        <v>-8.8770244743142293</v>
      </c>
      <c r="I9" s="93"/>
    </row>
    <row r="10" spans="1:18" x14ac:dyDescent="0.3">
      <c r="A10" s="94"/>
      <c r="B10" s="92" t="s">
        <v>270</v>
      </c>
      <c r="C10" s="91" t="s">
        <v>117</v>
      </c>
      <c r="D10" s="93"/>
      <c r="E10" s="93"/>
      <c r="F10" s="93"/>
      <c r="G10" s="93"/>
      <c r="H10" s="128">
        <f>H8+H9</f>
        <v>57.218975525685778</v>
      </c>
      <c r="I10" s="93"/>
    </row>
    <row r="11" spans="1:18" x14ac:dyDescent="0.3">
      <c r="A11" s="91">
        <v>4</v>
      </c>
      <c r="B11" s="92" t="s">
        <v>273</v>
      </c>
      <c r="C11" s="94"/>
      <c r="D11" s="93"/>
      <c r="E11" s="93"/>
      <c r="F11" s="93"/>
      <c r="G11" s="93"/>
      <c r="H11" s="93"/>
      <c r="I11" s="93"/>
    </row>
    <row r="12" spans="1:18" x14ac:dyDescent="0.3">
      <c r="A12" s="94">
        <f>A11+0.01</f>
        <v>4.01</v>
      </c>
      <c r="B12" s="93" t="s">
        <v>274</v>
      </c>
      <c r="C12" s="94" t="s">
        <v>117</v>
      </c>
      <c r="D12" s="93">
        <f>1</f>
        <v>1</v>
      </c>
      <c r="E12" s="95">
        <v>30</v>
      </c>
      <c r="F12" s="95">
        <f>0.3+0.12+1.2+0.12+0.3+0.3+0.12+1.2+0.12+0.3</f>
        <v>4.0799999999999992</v>
      </c>
      <c r="G12" s="95">
        <f>1.44-(0.54-0.16)+0.1</f>
        <v>1.1600000000000001</v>
      </c>
      <c r="H12" s="95">
        <f>PRODUCT(D12:G12)</f>
        <v>141.98399999999998</v>
      </c>
      <c r="I12" s="93"/>
    </row>
    <row r="13" spans="1:18" x14ac:dyDescent="0.3">
      <c r="A13" s="94">
        <f>A12+0.01</f>
        <v>4.0199999999999996</v>
      </c>
      <c r="B13" s="93" t="s">
        <v>267</v>
      </c>
      <c r="C13" s="94" t="s">
        <v>117</v>
      </c>
      <c r="D13" s="93">
        <v>-1</v>
      </c>
      <c r="E13" s="95">
        <f>E12</f>
        <v>30</v>
      </c>
      <c r="F13" s="94" t="s">
        <v>268</v>
      </c>
      <c r="G13" s="95">
        <f>G5*2-G9</f>
        <v>2.9613024474314229</v>
      </c>
      <c r="H13" s="95">
        <f>PRODUCT(D13:G13)</f>
        <v>-88.83907342294269</v>
      </c>
      <c r="I13" s="93"/>
    </row>
    <row r="14" spans="1:18" x14ac:dyDescent="0.3">
      <c r="A14" s="94"/>
      <c r="B14" s="92" t="s">
        <v>270</v>
      </c>
      <c r="C14" s="91" t="s">
        <v>117</v>
      </c>
      <c r="D14" s="93"/>
      <c r="E14" s="93"/>
      <c r="F14" s="93"/>
      <c r="G14" s="93"/>
      <c r="H14" s="128">
        <f>H12+H13</f>
        <v>53.144926577057291</v>
      </c>
      <c r="I14" s="93"/>
    </row>
    <row r="15" spans="1:18" x14ac:dyDescent="0.3">
      <c r="A15" s="94">
        <v>5</v>
      </c>
      <c r="B15" s="93" t="s">
        <v>275</v>
      </c>
      <c r="C15" s="94" t="s">
        <v>117</v>
      </c>
      <c r="D15" s="93">
        <v>1</v>
      </c>
      <c r="E15" s="93">
        <f>30</f>
        <v>30</v>
      </c>
      <c r="F15" s="95">
        <f>F12</f>
        <v>4.0799999999999992</v>
      </c>
      <c r="G15" s="95">
        <v>0.2</v>
      </c>
      <c r="H15" s="93">
        <f>PRODUCT(D15:G15)</f>
        <v>24.479999999999997</v>
      </c>
      <c r="I15" s="93"/>
    </row>
    <row r="16" spans="1:18" x14ac:dyDescent="0.3">
      <c r="Q16">
        <v>0.65</v>
      </c>
      <c r="R16" s="72">
        <f>(($R$21-$R$4)*(Q16-$Q$4)/($Q$21-$Q$4))+$R$4</f>
        <v>1.13182156133829</v>
      </c>
    </row>
    <row r="17" spans="4:18" x14ac:dyDescent="0.3">
      <c r="D17" s="72"/>
    </row>
    <row r="18" spans="4:18" x14ac:dyDescent="0.3">
      <c r="D18" s="72"/>
    </row>
    <row r="19" spans="4:18" x14ac:dyDescent="0.3">
      <c r="D19" s="72"/>
    </row>
    <row r="21" spans="4:18" x14ac:dyDescent="0.3">
      <c r="Q21">
        <v>0</v>
      </c>
      <c r="R21">
        <v>1.365</v>
      </c>
    </row>
    <row r="36" spans="15:19" x14ac:dyDescent="0.3">
      <c r="Q36" s="72">
        <f>1.44/2</f>
        <v>0.72</v>
      </c>
      <c r="R36" s="72">
        <v>1.44</v>
      </c>
    </row>
    <row r="37" spans="15:19" x14ac:dyDescent="0.3">
      <c r="O37" s="72">
        <f>1.44/2</f>
        <v>0.72</v>
      </c>
      <c r="Q37" s="72">
        <f>Q36-0.54+0.16</f>
        <v>0.33999999999999997</v>
      </c>
      <c r="R37" s="72">
        <f>((R38-R36)*(Q37-Q36)/(Q38-Q36))+R36</f>
        <v>0.67999999999999994</v>
      </c>
      <c r="S37" s="72">
        <f>R37/2</f>
        <v>0.33999999999999997</v>
      </c>
    </row>
    <row r="38" spans="15:19" x14ac:dyDescent="0.3">
      <c r="O38" s="72">
        <f>0.54-0.16</f>
        <v>0.38</v>
      </c>
      <c r="Q38" s="72">
        <v>0</v>
      </c>
      <c r="R38" s="72">
        <v>0</v>
      </c>
    </row>
    <row r="39" spans="15:19" x14ac:dyDescent="0.3">
      <c r="O39" s="72">
        <f>O37-O38</f>
        <v>0.33999999999999997</v>
      </c>
    </row>
  </sheetData>
  <printOptions horizontalCentered="1"/>
  <pageMargins left="0.55118110236220474" right="0.55118110236220474" top="0.55118110236220474" bottom="0.55118110236220474" header="0.31496062992125984" footer="0.31496062992125984"/>
  <pageSetup paperSize="9" scale="77" orientation="landscape" r:id="rId1"/>
  <headerFooter>
    <oddHeader>&amp;A</oddHeader>
    <oddFooter>Page &amp;P of &amp;N</oddFooter>
  </headerFooter>
  <colBreaks count="1" manualBreakCount="1">
    <brk id="9" max="3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4D773-9BC4-4AEE-B1F4-1433D0AEC70B}">
  <sheetPr>
    <pageSetUpPr fitToPage="1"/>
  </sheetPr>
  <dimension ref="B2:AS542"/>
  <sheetViews>
    <sheetView view="pageBreakPreview" zoomScale="70" zoomScaleNormal="55" zoomScaleSheetLayoutView="70" workbookViewId="0"/>
  </sheetViews>
  <sheetFormatPr defaultColWidth="9" defaultRowHeight="23.8" x14ac:dyDescent="0.3"/>
  <cols>
    <col min="2" max="2" width="7" style="75" customWidth="1"/>
    <col min="3" max="3" width="23" style="76" customWidth="1"/>
    <col min="4" max="11" width="4.33203125" style="75" customWidth="1"/>
    <col min="12" max="12" width="7.5546875" style="75" customWidth="1"/>
    <col min="13" max="13" width="11.44140625" style="75" customWidth="1"/>
    <col min="14" max="14" width="9.109375" style="75" hidden="1" customWidth="1"/>
    <col min="15" max="15" width="10.109375" style="75" customWidth="1"/>
    <col min="16" max="16" width="10.6640625" style="75" bestFit="1" customWidth="1"/>
    <col min="17" max="17" width="10.5546875" style="75" hidden="1" customWidth="1"/>
    <col min="18" max="18" width="13.6640625" style="75" bestFit="1" customWidth="1"/>
    <col min="19" max="19" width="15.88671875" style="75" bestFit="1" customWidth="1"/>
    <col min="20" max="20" width="10.109375" style="75" customWidth="1"/>
    <col min="21" max="21" width="15.88671875" style="75" bestFit="1" customWidth="1"/>
    <col min="22" max="28" width="14.33203125" customWidth="1"/>
    <col min="29" max="29" width="9" style="47"/>
    <col min="30" max="30" width="15.109375" customWidth="1"/>
    <col min="31" max="31" width="15.33203125" customWidth="1"/>
    <col min="32" max="32" width="13.109375" customWidth="1"/>
    <col min="33" max="33" width="20" customWidth="1"/>
    <col min="34" max="35" width="13.109375" customWidth="1"/>
  </cols>
  <sheetData>
    <row r="2" spans="2:45" s="40" customFormat="1" ht="30.9" customHeight="1" thickBot="1" x14ac:dyDescent="0.35">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39"/>
      <c r="AD2" s="46"/>
      <c r="AE2" s="46"/>
    </row>
    <row r="3" spans="2:45" ht="39.049999999999997" customHeight="1" x14ac:dyDescent="0.45">
      <c r="B3" s="196" t="s">
        <v>132</v>
      </c>
      <c r="C3" s="198" t="s">
        <v>105</v>
      </c>
      <c r="D3" s="200" t="s">
        <v>133</v>
      </c>
      <c r="E3" s="200"/>
      <c r="F3" s="200"/>
      <c r="G3" s="200"/>
      <c r="H3" s="200"/>
      <c r="I3" s="200"/>
      <c r="J3" s="200"/>
      <c r="K3" s="200"/>
      <c r="L3" s="198" t="s">
        <v>134</v>
      </c>
      <c r="M3" s="200" t="s">
        <v>135</v>
      </c>
      <c r="N3" s="198" t="s">
        <v>136</v>
      </c>
      <c r="O3" s="198" t="s">
        <v>137</v>
      </c>
      <c r="P3" s="198" t="s">
        <v>138</v>
      </c>
      <c r="Q3" s="198" t="s">
        <v>139</v>
      </c>
      <c r="R3" s="198" t="s">
        <v>140</v>
      </c>
      <c r="S3" s="198" t="s">
        <v>141</v>
      </c>
      <c r="T3" s="198" t="s">
        <v>142</v>
      </c>
      <c r="U3" s="198" t="s">
        <v>143</v>
      </c>
      <c r="V3" s="202" t="s">
        <v>144</v>
      </c>
      <c r="W3" s="202"/>
      <c r="X3" s="202"/>
      <c r="Y3" s="202"/>
      <c r="Z3" s="202"/>
      <c r="AA3" s="202"/>
      <c r="AB3" s="203"/>
      <c r="AD3" s="48"/>
      <c r="AE3" s="49"/>
      <c r="AF3" s="49"/>
      <c r="AG3" s="49"/>
    </row>
    <row r="4" spans="2:45" ht="39.049999999999997" customHeight="1" thickBot="1" x14ac:dyDescent="0.35">
      <c r="B4" s="197"/>
      <c r="C4" s="199"/>
      <c r="D4" s="201"/>
      <c r="E4" s="201"/>
      <c r="F4" s="201"/>
      <c r="G4" s="201"/>
      <c r="H4" s="201"/>
      <c r="I4" s="201"/>
      <c r="J4" s="201"/>
      <c r="K4" s="201"/>
      <c r="L4" s="199"/>
      <c r="M4" s="201"/>
      <c r="N4" s="199"/>
      <c r="O4" s="199"/>
      <c r="P4" s="199"/>
      <c r="Q4" s="199"/>
      <c r="R4" s="199"/>
      <c r="S4" s="199"/>
      <c r="T4" s="199"/>
      <c r="U4" s="199"/>
      <c r="V4" s="50" t="s">
        <v>145</v>
      </c>
      <c r="W4" s="50" t="s">
        <v>146</v>
      </c>
      <c r="X4" s="50" t="s">
        <v>147</v>
      </c>
      <c r="Y4" s="50" t="s">
        <v>148</v>
      </c>
      <c r="Z4" s="50" t="s">
        <v>149</v>
      </c>
      <c r="AA4" s="50" t="s">
        <v>150</v>
      </c>
      <c r="AB4" s="51" t="s">
        <v>151</v>
      </c>
      <c r="AD4" s="52"/>
      <c r="AE4" s="53"/>
      <c r="AF4" s="53"/>
      <c r="AG4" s="54"/>
    </row>
    <row r="5" spans="2:45" ht="23.15" customHeight="1" x14ac:dyDescent="0.3">
      <c r="B5" s="204">
        <v>1</v>
      </c>
      <c r="C5" s="206" t="s">
        <v>276</v>
      </c>
      <c r="D5" s="55"/>
      <c r="E5" s="56"/>
      <c r="F5" s="123"/>
      <c r="G5" s="123"/>
      <c r="H5" s="123"/>
      <c r="I5" s="123"/>
      <c r="J5" s="56"/>
      <c r="K5" s="57"/>
      <c r="L5" s="207">
        <v>8</v>
      </c>
      <c r="M5" s="209">
        <v>150</v>
      </c>
      <c r="N5" s="209">
        <v>2</v>
      </c>
      <c r="O5" s="209">
        <v>1</v>
      </c>
      <c r="P5" s="227">
        <f>ROUND((F15/1000)/(M5/1000)+1,0)</f>
        <v>1667</v>
      </c>
      <c r="Q5" s="209">
        <f>+SUMPRODUCT(D5:K10)</f>
        <v>3156</v>
      </c>
      <c r="R5" s="219">
        <f>(Q5-(2*L5*N5))/1000</f>
        <v>3.1240000000000001</v>
      </c>
      <c r="S5" s="219">
        <f>+P8*R5</f>
        <v>5207.7080000000005</v>
      </c>
      <c r="T5" s="209">
        <f>ROUND((L5*L5)/162,3)</f>
        <v>0.39500000000000002</v>
      </c>
      <c r="U5" s="219">
        <f>+T5*S5</f>
        <v>2057.0446600000005</v>
      </c>
      <c r="V5" s="221">
        <f>IF($L5=8,$T5*$S5,"0")/1000</f>
        <v>2.0570446600000003</v>
      </c>
      <c r="W5" s="223"/>
      <c r="X5" s="225">
        <f>IF($L5=12,$T5*$S5,"0")/1000</f>
        <v>0</v>
      </c>
      <c r="Y5" s="225">
        <f>IF($L5=16,$T5*$S5,"0")/1000</f>
        <v>0</v>
      </c>
      <c r="Z5" s="225">
        <f>IF($L5=20,$T5*$S5,"0")/1000</f>
        <v>0</v>
      </c>
      <c r="AA5" s="225">
        <f>IF($L5=25,$T5*$S5,"0")/1000</f>
        <v>0</v>
      </c>
      <c r="AB5" s="231">
        <f>IF($L5=32,$T5*$S5,"0")/1000</f>
        <v>0</v>
      </c>
      <c r="AC5" s="217"/>
      <c r="AD5" s="59"/>
      <c r="AE5" s="53"/>
      <c r="AG5" s="49"/>
    </row>
    <row r="6" spans="2:45" ht="23.15" customHeight="1" x14ac:dyDescent="0.3">
      <c r="B6" s="204"/>
      <c r="C6" s="206"/>
      <c r="D6" s="55"/>
      <c r="E6" s="56"/>
      <c r="F6" s="123"/>
      <c r="G6" s="123"/>
      <c r="H6" s="123"/>
      <c r="I6" s="123"/>
      <c r="J6" s="56"/>
      <c r="K6" s="57"/>
      <c r="L6" s="208"/>
      <c r="M6" s="210"/>
      <c r="N6" s="210"/>
      <c r="O6" s="210"/>
      <c r="P6" s="228"/>
      <c r="Q6" s="210"/>
      <c r="R6" s="220"/>
      <c r="S6" s="220"/>
      <c r="T6" s="210"/>
      <c r="U6" s="220"/>
      <c r="V6" s="222"/>
      <c r="W6" s="224"/>
      <c r="X6" s="226"/>
      <c r="Y6" s="226"/>
      <c r="Z6" s="226"/>
      <c r="AA6" s="226"/>
      <c r="AB6" s="232"/>
      <c r="AC6" s="217"/>
      <c r="AD6" s="59"/>
      <c r="AE6" s="53"/>
    </row>
    <row r="7" spans="2:45" ht="23.15" customHeight="1" x14ac:dyDescent="0.3">
      <c r="B7" s="204"/>
      <c r="C7" s="206"/>
      <c r="D7" s="55"/>
      <c r="E7" s="56"/>
      <c r="F7" s="218">
        <f>3236-40-40</f>
        <v>3156</v>
      </c>
      <c r="G7" s="218"/>
      <c r="H7" s="218"/>
      <c r="I7" s="218"/>
      <c r="J7" s="56"/>
      <c r="K7" s="57"/>
      <c r="L7" s="208"/>
      <c r="M7" s="210"/>
      <c r="N7" s="210"/>
      <c r="O7" s="210"/>
      <c r="P7" s="228"/>
      <c r="Q7" s="210"/>
      <c r="R7" s="220"/>
      <c r="S7" s="220"/>
      <c r="T7" s="210"/>
      <c r="U7" s="220"/>
      <c r="V7" s="222"/>
      <c r="W7" s="224"/>
      <c r="X7" s="226"/>
      <c r="Y7" s="226"/>
      <c r="Z7" s="226"/>
      <c r="AA7" s="226"/>
      <c r="AB7" s="232"/>
      <c r="AC7" s="217"/>
      <c r="AD7" s="59"/>
      <c r="AE7" s="53"/>
    </row>
    <row r="8" spans="2:45" ht="23.15" customHeight="1" x14ac:dyDescent="0.45">
      <c r="B8" s="204"/>
      <c r="C8" s="206"/>
      <c r="D8" s="55"/>
      <c r="E8" s="62"/>
      <c r="F8" s="62"/>
      <c r="G8" s="62"/>
      <c r="H8" s="62"/>
      <c r="I8" s="62"/>
      <c r="J8" s="62"/>
      <c r="K8" s="57"/>
      <c r="L8" s="208"/>
      <c r="M8" s="210"/>
      <c r="N8" s="210"/>
      <c r="O8" s="210"/>
      <c r="P8" s="210">
        <f>+O5*P5</f>
        <v>1667</v>
      </c>
      <c r="Q8" s="210"/>
      <c r="R8" s="220"/>
      <c r="S8" s="220"/>
      <c r="T8" s="210"/>
      <c r="U8" s="220"/>
      <c r="V8" s="222"/>
      <c r="W8" s="224"/>
      <c r="X8" s="226"/>
      <c r="Y8" s="226"/>
      <c r="Z8" s="226"/>
      <c r="AA8" s="226"/>
      <c r="AB8" s="232"/>
      <c r="AC8" s="217"/>
      <c r="AD8" s="59"/>
      <c r="AE8" s="53"/>
      <c r="AF8" s="64"/>
    </row>
    <row r="9" spans="2:45" ht="23.15" customHeight="1" x14ac:dyDescent="0.3">
      <c r="B9" s="204"/>
      <c r="C9" s="206"/>
      <c r="D9" s="55"/>
      <c r="E9" s="56"/>
      <c r="F9" s="56"/>
      <c r="G9" s="56"/>
      <c r="H9" s="56"/>
      <c r="I9" s="56"/>
      <c r="J9" s="56"/>
      <c r="K9" s="57"/>
      <c r="L9" s="208"/>
      <c r="M9" s="210"/>
      <c r="N9" s="210"/>
      <c r="O9" s="210"/>
      <c r="P9" s="210"/>
      <c r="Q9" s="210"/>
      <c r="R9" s="220"/>
      <c r="S9" s="220"/>
      <c r="T9" s="210"/>
      <c r="U9" s="220"/>
      <c r="V9" s="222"/>
      <c r="W9" s="224"/>
      <c r="X9" s="226"/>
      <c r="Y9" s="226"/>
      <c r="Z9" s="226"/>
      <c r="AA9" s="226"/>
      <c r="AB9" s="232"/>
      <c r="AC9" s="217"/>
      <c r="AD9" s="59"/>
      <c r="AE9" s="53"/>
      <c r="AF9" s="65"/>
      <c r="AG9" s="65"/>
    </row>
    <row r="10" spans="2:45" ht="23.15" customHeight="1" x14ac:dyDescent="0.3">
      <c r="B10" s="205"/>
      <c r="C10" s="206"/>
      <c r="D10" s="66"/>
      <c r="E10" s="67"/>
      <c r="F10" s="67"/>
      <c r="G10" s="67"/>
      <c r="H10" s="67"/>
      <c r="I10" s="67"/>
      <c r="J10" s="67"/>
      <c r="K10" s="68"/>
      <c r="L10" s="208"/>
      <c r="M10" s="210"/>
      <c r="N10" s="210"/>
      <c r="O10" s="210"/>
      <c r="P10" s="210"/>
      <c r="Q10" s="210"/>
      <c r="R10" s="220"/>
      <c r="S10" s="220"/>
      <c r="T10" s="210"/>
      <c r="U10" s="220"/>
      <c r="V10" s="222"/>
      <c r="W10" s="224"/>
      <c r="X10" s="226"/>
      <c r="Y10" s="226"/>
      <c r="Z10" s="226"/>
      <c r="AA10" s="226"/>
      <c r="AB10" s="232"/>
      <c r="AC10" s="217"/>
      <c r="AD10" s="59"/>
      <c r="AE10" s="53"/>
      <c r="AF10" s="65"/>
      <c r="AG10" s="65"/>
    </row>
    <row r="11" spans="2:45" ht="17.05" customHeight="1" x14ac:dyDescent="0.3">
      <c r="B11" s="211">
        <v>2</v>
      </c>
      <c r="C11" s="212" t="s">
        <v>277</v>
      </c>
      <c r="D11" s="55"/>
      <c r="E11" s="56"/>
      <c r="F11" s="56"/>
      <c r="G11" s="56"/>
      <c r="H11" s="56"/>
      <c r="I11" s="56"/>
      <c r="J11" s="56"/>
      <c r="K11" s="57"/>
      <c r="L11" s="215">
        <v>8</v>
      </c>
      <c r="M11" s="215">
        <v>130</v>
      </c>
      <c r="N11" s="215">
        <v>2</v>
      </c>
      <c r="O11" s="215">
        <v>1</v>
      </c>
      <c r="P11" s="229">
        <f>ROUND((F7/1000)/(M11/1000)+1,0)</f>
        <v>25</v>
      </c>
      <c r="Q11" s="215">
        <f>+SUMPRODUCT(D11:K16)</f>
        <v>249920</v>
      </c>
      <c r="R11" s="234">
        <f>(Q11-(2*L11*N11))/1000</f>
        <v>249.88800000000001</v>
      </c>
      <c r="S11" s="234">
        <f>+P14*R11</f>
        <v>6247.2</v>
      </c>
      <c r="T11" s="215">
        <f>ROUND((L11*L11)/162,3)</f>
        <v>0.39500000000000002</v>
      </c>
      <c r="U11" s="234">
        <f>+T11*S11</f>
        <v>2467.6440000000002</v>
      </c>
      <c r="V11" s="236">
        <f>IF($L11=8,$T11*$S11,"0")/1000</f>
        <v>2.4676440000000004</v>
      </c>
      <c r="W11" s="239"/>
      <c r="X11" s="241">
        <f>IF($L11=12,$T11*$S11,"0")/1000</f>
        <v>0</v>
      </c>
      <c r="Y11" s="241">
        <f>IF($L11=16,$T11*$S11,"0")/1000</f>
        <v>0</v>
      </c>
      <c r="Z11" s="241">
        <f>IF($L11=20,$T11*$S11,"0")/1000</f>
        <v>0</v>
      </c>
      <c r="AA11" s="241">
        <f>IF($L11=25,$T11*$S11,"0")/1000</f>
        <v>0</v>
      </c>
      <c r="AB11" s="255">
        <f>IF($L11=32,$T11*$S11,"0")/1000</f>
        <v>0</v>
      </c>
      <c r="AC11" s="217"/>
      <c r="AF11" s="65"/>
    </row>
    <row r="12" spans="2:45" ht="17.05" customHeight="1" x14ac:dyDescent="0.3">
      <c r="B12" s="204"/>
      <c r="C12" s="213"/>
      <c r="D12" s="257"/>
      <c r="E12" s="248"/>
      <c r="F12" s="55"/>
      <c r="G12" s="56"/>
      <c r="H12" s="56"/>
      <c r="I12" s="57"/>
      <c r="J12" s="257">
        <f>+$D$12</f>
        <v>0</v>
      </c>
      <c r="K12" s="248"/>
      <c r="L12" s="216"/>
      <c r="M12" s="216"/>
      <c r="N12" s="216"/>
      <c r="O12" s="216"/>
      <c r="P12" s="230"/>
      <c r="Q12" s="216"/>
      <c r="R12" s="235"/>
      <c r="S12" s="235"/>
      <c r="T12" s="216"/>
      <c r="U12" s="235"/>
      <c r="V12" s="237"/>
      <c r="W12" s="240"/>
      <c r="X12" s="242"/>
      <c r="Y12" s="242"/>
      <c r="Z12" s="242"/>
      <c r="AA12" s="242"/>
      <c r="AB12" s="256"/>
      <c r="AC12" s="217"/>
      <c r="AF12" s="65"/>
      <c r="AH12" s="233"/>
      <c r="AI12" s="233"/>
      <c r="AJ12" s="233"/>
      <c r="AK12" s="233"/>
      <c r="AL12" s="233"/>
      <c r="AM12" s="233"/>
      <c r="AN12" s="233"/>
      <c r="AO12" s="233"/>
      <c r="AP12" s="233"/>
      <c r="AQ12" s="233"/>
      <c r="AR12" s="233"/>
      <c r="AS12" s="233"/>
    </row>
    <row r="13" spans="2:45" ht="17.05" customHeight="1" x14ac:dyDescent="0.3">
      <c r="B13" s="204"/>
      <c r="C13" s="213"/>
      <c r="D13" s="257"/>
      <c r="E13" s="248"/>
      <c r="F13" s="55"/>
      <c r="G13" s="56"/>
      <c r="H13" s="56"/>
      <c r="I13" s="57"/>
      <c r="J13" s="257"/>
      <c r="K13" s="248"/>
      <c r="L13" s="216"/>
      <c r="M13" s="216"/>
      <c r="N13" s="216"/>
      <c r="O13" s="216"/>
      <c r="P13" s="227"/>
      <c r="Q13" s="216"/>
      <c r="R13" s="235"/>
      <c r="S13" s="235"/>
      <c r="T13" s="216"/>
      <c r="U13" s="235"/>
      <c r="V13" s="237"/>
      <c r="W13" s="240"/>
      <c r="X13" s="242"/>
      <c r="Y13" s="242"/>
      <c r="Z13" s="242"/>
      <c r="AA13" s="242"/>
      <c r="AB13" s="256"/>
      <c r="AC13" s="217"/>
      <c r="AF13" s="65"/>
      <c r="AH13" s="233"/>
      <c r="AI13" s="233"/>
      <c r="AJ13" s="233"/>
      <c r="AK13" s="233"/>
      <c r="AL13" s="233"/>
      <c r="AM13" s="233"/>
      <c r="AN13" s="233"/>
      <c r="AO13" s="233"/>
      <c r="AP13" s="233"/>
      <c r="AQ13" s="233"/>
      <c r="AR13" s="233"/>
      <c r="AS13" s="233"/>
    </row>
    <row r="14" spans="2:45" ht="17.05" customHeight="1" x14ac:dyDescent="0.45">
      <c r="B14" s="204"/>
      <c r="C14" s="213"/>
      <c r="D14" s="70"/>
      <c r="E14" s="70"/>
      <c r="F14" s="66"/>
      <c r="G14" s="67"/>
      <c r="H14" s="67"/>
      <c r="I14" s="68"/>
      <c r="J14" s="247"/>
      <c r="K14" s="248"/>
      <c r="L14" s="216"/>
      <c r="M14" s="216"/>
      <c r="N14" s="216"/>
      <c r="O14" s="216"/>
      <c r="P14" s="215">
        <f>+O11*P11</f>
        <v>25</v>
      </c>
      <c r="Q14" s="216"/>
      <c r="R14" s="235"/>
      <c r="S14" s="235"/>
      <c r="T14" s="216"/>
      <c r="U14" s="235"/>
      <c r="V14" s="237"/>
      <c r="W14" s="240"/>
      <c r="X14" s="242"/>
      <c r="Y14" s="242"/>
      <c r="Z14" s="242"/>
      <c r="AA14" s="242"/>
      <c r="AB14" s="256"/>
      <c r="AC14" s="217"/>
      <c r="AH14" s="233"/>
      <c r="AI14" s="233"/>
      <c r="AJ14" s="233"/>
      <c r="AK14" s="233"/>
      <c r="AL14" s="233"/>
      <c r="AM14" s="233"/>
      <c r="AN14" s="233"/>
      <c r="AO14" s="233"/>
      <c r="AP14" s="233"/>
      <c r="AQ14" s="233"/>
      <c r="AR14" s="233"/>
      <c r="AS14" s="233"/>
    </row>
    <row r="15" spans="2:45" ht="17.05" customHeight="1" x14ac:dyDescent="0.45">
      <c r="B15" s="204"/>
      <c r="C15" s="213"/>
      <c r="D15" s="70"/>
      <c r="E15" s="70"/>
      <c r="F15" s="243">
        <f>250000-40-40</f>
        <v>249920</v>
      </c>
      <c r="G15" s="243"/>
      <c r="H15" s="243"/>
      <c r="I15" s="243"/>
      <c r="J15" s="247"/>
      <c r="K15" s="248"/>
      <c r="L15" s="216"/>
      <c r="M15" s="216"/>
      <c r="N15" s="216"/>
      <c r="O15" s="216"/>
      <c r="P15" s="216"/>
      <c r="Q15" s="216"/>
      <c r="R15" s="235"/>
      <c r="S15" s="235"/>
      <c r="T15" s="216"/>
      <c r="U15" s="235"/>
      <c r="V15" s="237"/>
      <c r="W15" s="240"/>
      <c r="X15" s="242"/>
      <c r="Y15" s="242"/>
      <c r="Z15" s="242"/>
      <c r="AA15" s="242"/>
      <c r="AB15" s="256"/>
      <c r="AC15" s="217"/>
      <c r="AH15" s="233"/>
      <c r="AI15" s="233"/>
      <c r="AJ15" s="233"/>
      <c r="AK15" s="233"/>
      <c r="AL15" s="233"/>
      <c r="AM15" s="233"/>
      <c r="AN15" s="233"/>
      <c r="AO15" s="233"/>
      <c r="AP15" s="233"/>
      <c r="AQ15" s="233"/>
      <c r="AR15" s="233"/>
      <c r="AS15" s="233"/>
    </row>
    <row r="16" spans="2:45" ht="17.05" customHeight="1" x14ac:dyDescent="0.3">
      <c r="B16" s="205"/>
      <c r="C16" s="214"/>
      <c r="D16" s="66"/>
      <c r="E16" s="67"/>
      <c r="F16" s="244"/>
      <c r="G16" s="244"/>
      <c r="H16" s="244"/>
      <c r="I16" s="244"/>
      <c r="J16" s="67"/>
      <c r="K16" s="68"/>
      <c r="L16" s="209"/>
      <c r="M16" s="209"/>
      <c r="N16" s="209"/>
      <c r="O16" s="209"/>
      <c r="P16" s="209"/>
      <c r="Q16" s="209"/>
      <c r="R16" s="219"/>
      <c r="S16" s="219"/>
      <c r="T16" s="209"/>
      <c r="U16" s="219"/>
      <c r="V16" s="238"/>
      <c r="W16" s="223"/>
      <c r="X16" s="225"/>
      <c r="Y16" s="225"/>
      <c r="Z16" s="225"/>
      <c r="AA16" s="225"/>
      <c r="AB16" s="231"/>
      <c r="AC16" s="217"/>
      <c r="AD16" s="71"/>
      <c r="AH16" s="69"/>
      <c r="AI16" s="69"/>
      <c r="AJ16" s="69"/>
      <c r="AK16" s="69"/>
      <c r="AL16" s="69"/>
      <c r="AM16" s="69"/>
      <c r="AN16" s="69"/>
      <c r="AO16" s="69"/>
      <c r="AP16" s="69"/>
      <c r="AQ16" s="69"/>
      <c r="AR16" s="69"/>
      <c r="AS16" s="69"/>
    </row>
    <row r="17" spans="2:30" ht="33.950000000000003" customHeight="1" x14ac:dyDescent="0.3">
      <c r="B17" s="124"/>
      <c r="C17" s="245" t="s">
        <v>164</v>
      </c>
      <c r="D17" s="245"/>
      <c r="E17" s="245"/>
      <c r="F17" s="245"/>
      <c r="G17" s="245"/>
      <c r="H17" s="245"/>
      <c r="I17" s="245"/>
      <c r="J17" s="245"/>
      <c r="K17" s="245"/>
      <c r="L17" s="245"/>
      <c r="M17" s="245"/>
      <c r="N17" s="245"/>
      <c r="O17" s="245"/>
      <c r="P17" s="245"/>
      <c r="Q17" s="246" t="s">
        <v>165</v>
      </c>
      <c r="R17" s="218"/>
      <c r="S17" s="218"/>
      <c r="T17" s="218"/>
      <c r="U17" s="218"/>
      <c r="V17" s="60">
        <f t="shared" ref="V17:AB17" si="0">+SUM(V5:V16)</f>
        <v>4.5246886600000007</v>
      </c>
      <c r="W17" s="60">
        <f t="shared" si="0"/>
        <v>0</v>
      </c>
      <c r="X17" s="60">
        <f t="shared" si="0"/>
        <v>0</v>
      </c>
      <c r="Y17" s="60">
        <f t="shared" si="0"/>
        <v>0</v>
      </c>
      <c r="Z17" s="60">
        <f t="shared" si="0"/>
        <v>0</v>
      </c>
      <c r="AA17" s="60">
        <f t="shared" si="0"/>
        <v>0</v>
      </c>
      <c r="AB17" s="125">
        <f t="shared" si="0"/>
        <v>0</v>
      </c>
    </row>
    <row r="18" spans="2:30" ht="33.950000000000003" customHeight="1" thickBot="1" x14ac:dyDescent="0.35">
      <c r="B18" s="126"/>
      <c r="C18" s="249" t="s">
        <v>166</v>
      </c>
      <c r="D18" s="249"/>
      <c r="E18" s="249"/>
      <c r="F18" s="249"/>
      <c r="G18" s="249"/>
      <c r="H18" s="249"/>
      <c r="I18" s="249"/>
      <c r="J18" s="249"/>
      <c r="K18" s="249"/>
      <c r="L18" s="249"/>
      <c r="M18" s="249"/>
      <c r="N18" s="249"/>
      <c r="O18" s="249"/>
      <c r="P18" s="249"/>
      <c r="Q18" s="250" t="s">
        <v>167</v>
      </c>
      <c r="R18" s="251"/>
      <c r="S18" s="251"/>
      <c r="T18" s="251"/>
      <c r="U18" s="251"/>
      <c r="V18" s="252">
        <f>+SUM(V17:AB17)</f>
        <v>4.5246886600000007</v>
      </c>
      <c r="W18" s="253"/>
      <c r="X18" s="253"/>
      <c r="Y18" s="253"/>
      <c r="Z18" s="253"/>
      <c r="AA18" s="253"/>
      <c r="AB18" s="254"/>
      <c r="AD18" s="72"/>
    </row>
    <row r="19" spans="2:30" x14ac:dyDescent="0.3">
      <c r="B19" s="73"/>
      <c r="C19" s="74"/>
      <c r="D19" s="73"/>
      <c r="E19" s="73"/>
      <c r="F19" s="73"/>
      <c r="G19" s="73"/>
      <c r="H19" s="73"/>
      <c r="I19" s="73"/>
      <c r="J19" s="73"/>
      <c r="K19" s="73"/>
      <c r="L19" s="73"/>
      <c r="M19" s="73"/>
      <c r="N19" s="73"/>
      <c r="O19" s="73"/>
      <c r="P19" s="73"/>
      <c r="Q19" s="73"/>
      <c r="R19" s="73"/>
      <c r="S19" s="73"/>
      <c r="T19" s="73"/>
      <c r="U19" s="73"/>
      <c r="Y19" s="72"/>
    </row>
    <row r="20" spans="2:30" x14ac:dyDescent="0.3">
      <c r="B20" s="73"/>
      <c r="C20" s="74"/>
      <c r="D20" s="73"/>
      <c r="E20" s="73"/>
      <c r="F20" s="73"/>
      <c r="G20" s="73"/>
      <c r="H20" s="73"/>
      <c r="I20" s="73"/>
      <c r="J20" s="73"/>
      <c r="K20" s="73"/>
      <c r="L20" s="73"/>
      <c r="M20" s="73"/>
      <c r="N20" s="73"/>
      <c r="O20" s="73"/>
      <c r="P20" s="73"/>
      <c r="Q20" s="73"/>
      <c r="R20" s="73"/>
      <c r="S20" s="73"/>
      <c r="T20" s="73"/>
      <c r="U20" s="73"/>
      <c r="Y20" s="72">
        <f>V18</f>
        <v>4.5246886600000007</v>
      </c>
    </row>
    <row r="21" spans="2:30" x14ac:dyDescent="0.3">
      <c r="B21" s="73"/>
      <c r="C21" s="74"/>
      <c r="D21" s="73"/>
      <c r="E21" s="73"/>
      <c r="F21" s="73"/>
      <c r="G21" s="73"/>
      <c r="H21" s="73"/>
      <c r="I21" s="73"/>
      <c r="J21" s="73"/>
      <c r="K21" s="73"/>
      <c r="L21" s="73"/>
      <c r="M21" s="73"/>
      <c r="N21" s="73"/>
      <c r="O21" s="73"/>
      <c r="P21" s="73"/>
      <c r="Q21" s="73"/>
      <c r="R21" s="73"/>
      <c r="S21" s="73"/>
      <c r="T21" s="73"/>
      <c r="U21" s="73"/>
    </row>
    <row r="22" spans="2:30" x14ac:dyDescent="0.3">
      <c r="B22" s="73"/>
      <c r="C22" s="74"/>
      <c r="D22" s="73"/>
      <c r="E22" s="73"/>
      <c r="F22" s="73"/>
      <c r="G22" s="73"/>
      <c r="H22" s="73"/>
      <c r="I22" s="73"/>
      <c r="J22" s="73"/>
      <c r="K22" s="73"/>
      <c r="L22" s="73"/>
      <c r="M22" s="73"/>
      <c r="N22" s="73"/>
      <c r="O22" s="73"/>
      <c r="P22" s="73"/>
      <c r="Q22" s="73"/>
      <c r="R22" s="73"/>
      <c r="S22" s="73"/>
      <c r="T22" s="73"/>
      <c r="U22" s="73"/>
    </row>
    <row r="23" spans="2:30" x14ac:dyDescent="0.3">
      <c r="B23" s="73"/>
      <c r="C23" s="74"/>
      <c r="D23" s="73"/>
      <c r="E23" s="73"/>
      <c r="F23" s="73"/>
      <c r="G23" s="73"/>
      <c r="H23" s="73"/>
      <c r="I23" s="73"/>
      <c r="J23" s="73"/>
      <c r="K23" s="73"/>
      <c r="L23" s="73"/>
      <c r="M23" s="73"/>
      <c r="N23" s="73"/>
      <c r="O23" s="73"/>
      <c r="P23" s="73"/>
      <c r="Q23" s="73"/>
      <c r="R23" s="73"/>
      <c r="S23" s="73"/>
      <c r="T23" s="73"/>
      <c r="U23" s="73"/>
    </row>
    <row r="24" spans="2:30" x14ac:dyDescent="0.3">
      <c r="B24" s="73"/>
      <c r="C24" s="74"/>
      <c r="D24" s="73"/>
      <c r="E24" s="73"/>
      <c r="F24" s="73"/>
      <c r="G24" s="73"/>
      <c r="H24" s="73"/>
      <c r="I24" s="73"/>
      <c r="J24" s="73"/>
      <c r="K24" s="73"/>
      <c r="L24" s="73"/>
      <c r="M24" s="73"/>
      <c r="N24" s="73"/>
      <c r="O24" s="73"/>
      <c r="P24" s="73"/>
      <c r="Q24" s="73"/>
      <c r="R24" s="73"/>
      <c r="S24" s="73"/>
      <c r="T24" s="73"/>
      <c r="U24" s="73"/>
    </row>
    <row r="25" spans="2:30" x14ac:dyDescent="0.3">
      <c r="B25" s="73"/>
      <c r="C25" s="74"/>
      <c r="D25" s="73"/>
      <c r="E25" s="73"/>
      <c r="F25" s="73"/>
      <c r="G25" s="73"/>
      <c r="H25" s="73"/>
      <c r="I25" s="73"/>
      <c r="J25" s="73"/>
      <c r="K25" s="73"/>
      <c r="L25" s="73"/>
      <c r="M25" s="73"/>
      <c r="N25" s="73"/>
      <c r="O25" s="73"/>
      <c r="P25" s="73"/>
      <c r="Q25" s="73"/>
      <c r="R25" s="73"/>
      <c r="S25" s="73"/>
      <c r="T25" s="73"/>
      <c r="U25" s="73"/>
    </row>
    <row r="26" spans="2:30" x14ac:dyDescent="0.3">
      <c r="B26" s="73"/>
      <c r="C26" s="74"/>
      <c r="D26" s="73"/>
      <c r="E26" s="73"/>
      <c r="F26" s="73"/>
      <c r="G26" s="73"/>
      <c r="H26" s="73"/>
      <c r="I26" s="73"/>
      <c r="J26" s="73"/>
      <c r="K26" s="73"/>
      <c r="L26" s="73"/>
      <c r="M26" s="73"/>
      <c r="N26" s="73"/>
      <c r="O26" s="73"/>
      <c r="P26" s="73"/>
      <c r="Q26" s="73"/>
      <c r="R26" s="73"/>
      <c r="S26" s="73"/>
      <c r="T26" s="73"/>
      <c r="U26" s="73"/>
    </row>
    <row r="27" spans="2:30" x14ac:dyDescent="0.3">
      <c r="B27" s="73"/>
      <c r="C27" s="74"/>
      <c r="D27" s="73"/>
      <c r="E27" s="73"/>
      <c r="F27" s="73"/>
      <c r="G27" s="73"/>
      <c r="H27" s="73"/>
      <c r="I27" s="73"/>
      <c r="J27" s="73"/>
      <c r="K27" s="73"/>
      <c r="L27" s="73"/>
      <c r="M27" s="73"/>
      <c r="N27" s="73"/>
      <c r="O27" s="73"/>
      <c r="P27" s="73"/>
      <c r="Q27" s="73"/>
      <c r="R27" s="73"/>
      <c r="S27" s="73"/>
      <c r="T27" s="73"/>
      <c r="U27" s="73"/>
    </row>
    <row r="28" spans="2:30" x14ac:dyDescent="0.3">
      <c r="B28" s="73"/>
      <c r="C28" s="74"/>
      <c r="D28" s="73"/>
      <c r="E28" s="73"/>
      <c r="F28" s="73"/>
      <c r="G28" s="73"/>
      <c r="H28" s="73"/>
      <c r="I28" s="73"/>
      <c r="J28" s="73"/>
      <c r="K28" s="73"/>
      <c r="L28" s="73"/>
      <c r="M28" s="73"/>
      <c r="N28" s="73"/>
      <c r="O28" s="73"/>
      <c r="P28" s="73"/>
      <c r="Q28" s="73"/>
      <c r="R28" s="73"/>
      <c r="S28" s="73"/>
      <c r="T28" s="73"/>
      <c r="U28" s="73"/>
    </row>
    <row r="29" spans="2:30" x14ac:dyDescent="0.3">
      <c r="B29" s="73"/>
      <c r="C29" s="74"/>
      <c r="D29" s="73"/>
      <c r="E29" s="73"/>
      <c r="F29" s="73"/>
      <c r="G29" s="73"/>
      <c r="H29" s="73"/>
      <c r="I29" s="73"/>
      <c r="J29" s="73"/>
      <c r="K29" s="73"/>
      <c r="L29" s="73"/>
      <c r="M29" s="73"/>
      <c r="N29" s="73"/>
      <c r="O29" s="73"/>
      <c r="P29" s="73"/>
      <c r="Q29" s="73"/>
      <c r="R29" s="73"/>
      <c r="S29" s="73"/>
      <c r="T29" s="73"/>
      <c r="U29" s="73"/>
    </row>
    <row r="30" spans="2:30" x14ac:dyDescent="0.3">
      <c r="B30" s="73"/>
      <c r="C30" s="74"/>
      <c r="D30" s="73"/>
      <c r="E30" s="73"/>
      <c r="F30" s="73"/>
      <c r="G30" s="73"/>
      <c r="H30" s="73"/>
      <c r="I30" s="73"/>
      <c r="J30" s="73"/>
      <c r="K30" s="73"/>
      <c r="L30" s="73"/>
      <c r="M30" s="73"/>
      <c r="N30" s="73"/>
      <c r="O30" s="73"/>
      <c r="P30" s="73"/>
      <c r="Q30" s="73"/>
      <c r="R30" s="73"/>
      <c r="S30" s="73"/>
      <c r="T30" s="73"/>
      <c r="U30" s="73"/>
    </row>
    <row r="31" spans="2:30" x14ac:dyDescent="0.3">
      <c r="B31" s="73"/>
      <c r="C31" s="74"/>
      <c r="D31" s="73"/>
      <c r="E31" s="73"/>
      <c r="F31" s="73"/>
      <c r="G31" s="73"/>
      <c r="H31" s="73"/>
      <c r="I31" s="73"/>
      <c r="J31" s="73"/>
      <c r="K31" s="73"/>
      <c r="L31" s="73"/>
      <c r="M31" s="73"/>
      <c r="N31" s="73"/>
      <c r="O31" s="73"/>
      <c r="P31" s="73"/>
      <c r="Q31" s="73"/>
      <c r="R31" s="73"/>
      <c r="S31" s="73"/>
      <c r="T31" s="73"/>
      <c r="U31" s="73"/>
    </row>
    <row r="32" spans="2:30" x14ac:dyDescent="0.3">
      <c r="B32" s="73"/>
      <c r="C32" s="74"/>
      <c r="D32" s="73"/>
      <c r="E32" s="73"/>
      <c r="F32" s="73"/>
      <c r="G32" s="73"/>
      <c r="H32" s="73"/>
      <c r="I32" s="73"/>
      <c r="J32" s="73"/>
      <c r="K32" s="73"/>
      <c r="L32" s="73"/>
      <c r="M32" s="73"/>
      <c r="N32" s="73"/>
      <c r="O32" s="73"/>
      <c r="P32" s="73"/>
      <c r="Q32" s="73"/>
      <c r="R32" s="73"/>
      <c r="S32" s="73"/>
      <c r="T32" s="73"/>
      <c r="U32" s="73"/>
    </row>
    <row r="33" spans="2:21" x14ac:dyDescent="0.3">
      <c r="B33" s="73"/>
      <c r="C33" s="74"/>
      <c r="D33" s="73"/>
      <c r="E33" s="73"/>
      <c r="F33" s="73"/>
      <c r="G33" s="73"/>
      <c r="H33" s="73"/>
      <c r="I33" s="73"/>
      <c r="J33" s="73"/>
      <c r="K33" s="73"/>
      <c r="L33" s="73"/>
      <c r="M33" s="73"/>
      <c r="N33" s="73"/>
      <c r="O33" s="73"/>
      <c r="P33" s="73"/>
      <c r="Q33" s="73"/>
      <c r="R33" s="73"/>
      <c r="S33" s="73"/>
      <c r="T33" s="73"/>
      <c r="U33" s="73"/>
    </row>
    <row r="34" spans="2:21" x14ac:dyDescent="0.3">
      <c r="B34" s="73"/>
      <c r="C34" s="74"/>
      <c r="D34" s="73"/>
      <c r="E34" s="73"/>
      <c r="F34" s="73"/>
      <c r="G34" s="73"/>
      <c r="H34" s="73"/>
      <c r="I34" s="73"/>
      <c r="J34" s="73"/>
      <c r="K34" s="73"/>
      <c r="L34" s="73"/>
      <c r="M34" s="73"/>
      <c r="N34" s="73"/>
      <c r="O34" s="73"/>
      <c r="P34" s="73"/>
      <c r="Q34" s="73"/>
      <c r="R34" s="73"/>
      <c r="S34" s="73"/>
      <c r="T34" s="73"/>
      <c r="U34" s="73"/>
    </row>
    <row r="35" spans="2:21" x14ac:dyDescent="0.3">
      <c r="B35" s="73"/>
      <c r="C35" s="74"/>
      <c r="D35" s="73"/>
      <c r="E35" s="73"/>
      <c r="F35" s="73"/>
      <c r="G35" s="73"/>
      <c r="H35" s="73"/>
      <c r="I35" s="73"/>
      <c r="J35" s="73"/>
      <c r="K35" s="73"/>
      <c r="L35" s="73"/>
      <c r="M35" s="73"/>
      <c r="N35" s="73"/>
      <c r="O35" s="73"/>
      <c r="P35" s="73"/>
      <c r="Q35" s="73"/>
      <c r="R35" s="73"/>
      <c r="S35" s="73"/>
      <c r="T35" s="73"/>
      <c r="U35" s="73"/>
    </row>
    <row r="36" spans="2:21" x14ac:dyDescent="0.3">
      <c r="B36" s="73"/>
      <c r="C36" s="74"/>
      <c r="D36" s="73"/>
      <c r="E36" s="73"/>
      <c r="F36" s="73"/>
      <c r="G36" s="73"/>
      <c r="H36" s="73"/>
      <c r="I36" s="73"/>
      <c r="J36" s="73"/>
      <c r="K36" s="73"/>
      <c r="L36" s="73"/>
      <c r="M36" s="73"/>
      <c r="N36" s="73"/>
      <c r="O36" s="73"/>
      <c r="P36" s="73"/>
      <c r="Q36" s="73"/>
      <c r="R36" s="73"/>
      <c r="S36" s="73"/>
      <c r="T36" s="73"/>
      <c r="U36" s="73"/>
    </row>
    <row r="37" spans="2:21" x14ac:dyDescent="0.3">
      <c r="B37" s="73"/>
      <c r="C37" s="74"/>
      <c r="D37" s="73"/>
      <c r="E37" s="73"/>
      <c r="F37" s="73"/>
      <c r="G37" s="73"/>
      <c r="H37" s="73"/>
      <c r="I37" s="73"/>
      <c r="J37" s="73"/>
      <c r="K37" s="73"/>
      <c r="L37" s="73"/>
      <c r="M37" s="73"/>
      <c r="N37" s="73"/>
      <c r="O37" s="73"/>
      <c r="P37" s="73"/>
      <c r="Q37" s="73"/>
      <c r="R37" s="73"/>
      <c r="S37" s="73"/>
      <c r="T37" s="73"/>
      <c r="U37" s="73"/>
    </row>
    <row r="38" spans="2:21" x14ac:dyDescent="0.3">
      <c r="B38" s="73"/>
      <c r="C38" s="74"/>
      <c r="D38" s="73"/>
      <c r="E38" s="73"/>
      <c r="F38" s="73"/>
      <c r="G38" s="73"/>
      <c r="H38" s="73"/>
      <c r="I38" s="73"/>
      <c r="J38" s="73"/>
      <c r="K38" s="73"/>
      <c r="L38" s="73"/>
      <c r="M38" s="73"/>
      <c r="N38" s="73"/>
      <c r="O38" s="73"/>
      <c r="P38" s="73"/>
      <c r="Q38" s="73"/>
      <c r="R38" s="73"/>
      <c r="S38" s="73"/>
      <c r="T38" s="73"/>
      <c r="U38" s="73"/>
    </row>
    <row r="39" spans="2:21" x14ac:dyDescent="0.3">
      <c r="B39" s="73"/>
      <c r="C39" s="74"/>
      <c r="D39" s="73"/>
      <c r="E39" s="73"/>
      <c r="F39" s="73"/>
      <c r="G39" s="73"/>
      <c r="H39" s="73"/>
      <c r="I39" s="73"/>
      <c r="J39" s="73"/>
      <c r="K39" s="73"/>
      <c r="L39" s="73"/>
      <c r="M39" s="73"/>
      <c r="N39" s="73"/>
      <c r="O39" s="73"/>
      <c r="P39" s="73"/>
      <c r="Q39" s="73"/>
      <c r="R39" s="73"/>
      <c r="S39" s="73"/>
      <c r="T39" s="73"/>
      <c r="U39" s="73"/>
    </row>
    <row r="40" spans="2:21" x14ac:dyDescent="0.3">
      <c r="B40" s="73"/>
      <c r="C40" s="74"/>
      <c r="D40" s="73"/>
      <c r="E40" s="73"/>
      <c r="F40" s="73"/>
      <c r="G40" s="73"/>
      <c r="H40" s="73"/>
      <c r="I40" s="73"/>
      <c r="J40" s="73"/>
      <c r="K40" s="73"/>
      <c r="L40" s="73"/>
      <c r="M40" s="73"/>
      <c r="N40" s="73"/>
      <c r="O40" s="73"/>
      <c r="P40" s="73"/>
      <c r="Q40" s="73"/>
      <c r="R40" s="73"/>
      <c r="S40" s="73"/>
      <c r="T40" s="73"/>
      <c r="U40" s="73"/>
    </row>
    <row r="41" spans="2:21" x14ac:dyDescent="0.3">
      <c r="B41" s="73"/>
      <c r="C41" s="74"/>
      <c r="D41" s="73"/>
      <c r="E41" s="73"/>
      <c r="F41" s="73"/>
      <c r="G41" s="73"/>
      <c r="H41" s="73"/>
      <c r="I41" s="73"/>
      <c r="J41" s="73"/>
      <c r="K41" s="73"/>
      <c r="L41" s="73"/>
      <c r="M41" s="73"/>
      <c r="N41" s="73"/>
      <c r="O41" s="73"/>
      <c r="P41" s="73"/>
      <c r="Q41" s="73"/>
      <c r="R41" s="73"/>
      <c r="S41" s="73"/>
      <c r="T41" s="73"/>
      <c r="U41" s="73"/>
    </row>
    <row r="42" spans="2:21" x14ac:dyDescent="0.3">
      <c r="B42" s="73"/>
      <c r="C42" s="74"/>
      <c r="D42" s="73"/>
      <c r="E42" s="73"/>
      <c r="F42" s="73"/>
      <c r="G42" s="73"/>
      <c r="H42" s="73"/>
      <c r="I42" s="73"/>
      <c r="J42" s="73"/>
      <c r="K42" s="73"/>
      <c r="L42" s="73"/>
      <c r="M42" s="73"/>
      <c r="N42" s="73"/>
      <c r="O42" s="73"/>
      <c r="P42" s="73"/>
      <c r="Q42" s="73"/>
      <c r="R42" s="73"/>
      <c r="S42" s="73"/>
      <c r="T42" s="73"/>
      <c r="U42" s="73"/>
    </row>
    <row r="43" spans="2:21" x14ac:dyDescent="0.3">
      <c r="B43" s="73"/>
      <c r="C43" s="74"/>
      <c r="D43" s="73"/>
      <c r="E43" s="73"/>
      <c r="F43" s="73"/>
      <c r="G43" s="73"/>
      <c r="H43" s="73"/>
      <c r="I43" s="73"/>
      <c r="J43" s="73"/>
      <c r="K43" s="73"/>
      <c r="L43" s="73"/>
      <c r="M43" s="73"/>
      <c r="N43" s="73"/>
      <c r="O43" s="73"/>
      <c r="P43" s="73"/>
      <c r="Q43" s="73"/>
      <c r="R43" s="73"/>
      <c r="S43" s="73"/>
      <c r="T43" s="73"/>
      <c r="U43" s="73"/>
    </row>
    <row r="44" spans="2:21" x14ac:dyDescent="0.3">
      <c r="B44" s="73"/>
      <c r="C44" s="74"/>
      <c r="D44" s="73"/>
      <c r="E44" s="73"/>
      <c r="F44" s="73"/>
      <c r="G44" s="73"/>
      <c r="H44" s="73"/>
      <c r="I44" s="73"/>
      <c r="J44" s="73"/>
      <c r="K44" s="73"/>
      <c r="L44" s="73"/>
      <c r="M44" s="73"/>
      <c r="N44" s="73"/>
      <c r="O44" s="73"/>
      <c r="P44" s="73"/>
      <c r="Q44" s="73"/>
      <c r="R44" s="73"/>
      <c r="S44" s="73"/>
      <c r="T44" s="73"/>
      <c r="U44" s="73"/>
    </row>
    <row r="45" spans="2:21" x14ac:dyDescent="0.3">
      <c r="B45" s="73"/>
      <c r="C45" s="74"/>
      <c r="D45" s="73"/>
      <c r="E45" s="73"/>
      <c r="F45" s="73"/>
      <c r="G45" s="73"/>
      <c r="H45" s="73"/>
      <c r="I45" s="73"/>
      <c r="J45" s="73"/>
      <c r="K45" s="73"/>
      <c r="L45" s="73"/>
      <c r="M45" s="73"/>
      <c r="N45" s="73"/>
      <c r="O45" s="73"/>
      <c r="P45" s="73"/>
      <c r="Q45" s="73"/>
      <c r="R45" s="73"/>
      <c r="S45" s="73"/>
      <c r="T45" s="73"/>
      <c r="U45" s="73"/>
    </row>
    <row r="46" spans="2:21" x14ac:dyDescent="0.3">
      <c r="B46" s="73"/>
      <c r="C46" s="74"/>
      <c r="D46" s="73"/>
      <c r="E46" s="73"/>
      <c r="F46" s="73"/>
      <c r="G46" s="73"/>
      <c r="H46" s="73"/>
      <c r="I46" s="73"/>
      <c r="J46" s="73"/>
      <c r="K46" s="73"/>
      <c r="L46" s="73"/>
      <c r="M46" s="73"/>
      <c r="N46" s="73"/>
      <c r="O46" s="73"/>
      <c r="P46" s="73"/>
      <c r="Q46" s="73"/>
      <c r="R46" s="73"/>
      <c r="S46" s="73"/>
      <c r="T46" s="73"/>
      <c r="U46" s="73"/>
    </row>
    <row r="47" spans="2:21" x14ac:dyDescent="0.3">
      <c r="B47" s="73"/>
      <c r="C47" s="74"/>
      <c r="D47" s="73"/>
      <c r="E47" s="73"/>
      <c r="F47" s="73"/>
      <c r="G47" s="73"/>
      <c r="H47" s="73"/>
      <c r="I47" s="73"/>
      <c r="J47" s="73"/>
      <c r="K47" s="73"/>
      <c r="L47" s="73"/>
      <c r="M47" s="73"/>
      <c r="N47" s="73"/>
      <c r="O47" s="73"/>
      <c r="P47" s="73"/>
      <c r="Q47" s="73"/>
      <c r="R47" s="73"/>
      <c r="S47" s="73"/>
      <c r="T47" s="73"/>
      <c r="U47" s="73"/>
    </row>
    <row r="48" spans="2:21" x14ac:dyDescent="0.3">
      <c r="B48" s="73"/>
      <c r="C48" s="74"/>
      <c r="D48" s="73"/>
      <c r="E48" s="73"/>
      <c r="F48" s="73"/>
      <c r="G48" s="73"/>
      <c r="H48" s="73"/>
      <c r="I48" s="73"/>
      <c r="J48" s="73"/>
      <c r="K48" s="73"/>
      <c r="L48" s="73"/>
      <c r="M48" s="73"/>
      <c r="N48" s="73"/>
      <c r="O48" s="73"/>
      <c r="P48" s="73"/>
      <c r="Q48" s="73"/>
      <c r="R48" s="73"/>
      <c r="S48" s="73"/>
      <c r="T48" s="73"/>
      <c r="U48" s="73"/>
    </row>
    <row r="49" spans="2:21" x14ac:dyDescent="0.3">
      <c r="B49" s="73"/>
      <c r="C49" s="74"/>
      <c r="D49" s="73"/>
      <c r="E49" s="73"/>
      <c r="F49" s="73"/>
      <c r="G49" s="73"/>
      <c r="H49" s="73"/>
      <c r="I49" s="73"/>
      <c r="J49" s="73"/>
      <c r="K49" s="73"/>
      <c r="L49" s="73"/>
      <c r="M49" s="73"/>
      <c r="N49" s="73"/>
      <c r="O49" s="73"/>
      <c r="P49" s="73"/>
      <c r="Q49" s="73"/>
      <c r="R49" s="73"/>
      <c r="S49" s="73"/>
      <c r="T49" s="73"/>
      <c r="U49" s="73"/>
    </row>
    <row r="50" spans="2:21" x14ac:dyDescent="0.3">
      <c r="B50" s="73"/>
      <c r="C50" s="74"/>
      <c r="D50" s="73"/>
      <c r="E50" s="73"/>
      <c r="F50" s="73"/>
      <c r="G50" s="73"/>
      <c r="H50" s="73"/>
      <c r="I50" s="73"/>
      <c r="J50" s="73"/>
      <c r="K50" s="73"/>
      <c r="L50" s="73"/>
      <c r="M50" s="73"/>
      <c r="N50" s="73"/>
      <c r="O50" s="73"/>
      <c r="P50" s="73"/>
      <c r="Q50" s="73"/>
      <c r="R50" s="73"/>
      <c r="S50" s="73"/>
      <c r="T50" s="73"/>
      <c r="U50" s="73"/>
    </row>
    <row r="51" spans="2:21" x14ac:dyDescent="0.3">
      <c r="B51" s="73"/>
      <c r="C51" s="74"/>
      <c r="D51" s="73"/>
      <c r="E51" s="73"/>
      <c r="F51" s="73"/>
      <c r="G51" s="73"/>
      <c r="H51" s="73"/>
      <c r="I51" s="73"/>
      <c r="J51" s="73"/>
      <c r="K51" s="73"/>
      <c r="L51" s="73"/>
      <c r="M51" s="73"/>
      <c r="N51" s="73"/>
      <c r="O51" s="73"/>
      <c r="P51" s="73"/>
      <c r="Q51" s="73"/>
      <c r="R51" s="73"/>
      <c r="S51" s="73"/>
      <c r="T51" s="73"/>
      <c r="U51" s="73"/>
    </row>
    <row r="52" spans="2:21" x14ac:dyDescent="0.3">
      <c r="B52" s="73"/>
      <c r="C52" s="74"/>
      <c r="D52" s="73"/>
      <c r="E52" s="73"/>
      <c r="F52" s="73"/>
      <c r="G52" s="73"/>
      <c r="H52" s="73"/>
      <c r="I52" s="73"/>
      <c r="J52" s="73"/>
      <c r="K52" s="73"/>
      <c r="L52" s="73"/>
      <c r="M52" s="73"/>
      <c r="N52" s="73"/>
      <c r="O52" s="73"/>
      <c r="P52" s="73"/>
      <c r="Q52" s="73"/>
      <c r="R52" s="73"/>
      <c r="S52" s="73"/>
      <c r="T52" s="73"/>
      <c r="U52" s="73"/>
    </row>
    <row r="53" spans="2:21" x14ac:dyDescent="0.3">
      <c r="B53" s="73"/>
      <c r="C53" s="74"/>
      <c r="D53" s="73"/>
      <c r="E53" s="73"/>
      <c r="F53" s="73"/>
      <c r="G53" s="73"/>
      <c r="H53" s="73"/>
      <c r="I53" s="73"/>
      <c r="J53" s="73"/>
      <c r="K53" s="73"/>
      <c r="L53" s="73"/>
      <c r="M53" s="73"/>
      <c r="N53" s="73"/>
      <c r="O53" s="73"/>
      <c r="P53" s="73"/>
      <c r="Q53" s="73"/>
      <c r="R53" s="73"/>
      <c r="S53" s="73"/>
      <c r="T53" s="73"/>
      <c r="U53" s="73"/>
    </row>
    <row r="54" spans="2:21" x14ac:dyDescent="0.3">
      <c r="B54" s="73"/>
      <c r="C54" s="74"/>
      <c r="D54" s="73"/>
      <c r="E54" s="73"/>
      <c r="F54" s="73"/>
      <c r="G54" s="73"/>
      <c r="H54" s="73"/>
      <c r="I54" s="73"/>
      <c r="J54" s="73"/>
      <c r="K54" s="73"/>
      <c r="L54" s="73"/>
      <c r="M54" s="73"/>
      <c r="N54" s="73"/>
      <c r="O54" s="73"/>
      <c r="P54" s="73"/>
      <c r="Q54" s="73"/>
      <c r="R54" s="73"/>
      <c r="S54" s="73"/>
      <c r="T54" s="73"/>
      <c r="U54" s="73"/>
    </row>
    <row r="55" spans="2:21" x14ac:dyDescent="0.3">
      <c r="B55" s="73"/>
      <c r="C55" s="74"/>
      <c r="D55" s="73"/>
      <c r="E55" s="73"/>
      <c r="F55" s="73"/>
      <c r="G55" s="73"/>
      <c r="H55" s="73"/>
      <c r="I55" s="73"/>
      <c r="J55" s="73"/>
      <c r="K55" s="73"/>
      <c r="L55" s="73"/>
      <c r="M55" s="73"/>
      <c r="N55" s="73"/>
      <c r="O55" s="73"/>
      <c r="P55" s="73"/>
      <c r="Q55" s="73"/>
      <c r="R55" s="73"/>
      <c r="S55" s="73"/>
      <c r="T55" s="73"/>
      <c r="U55" s="73"/>
    </row>
    <row r="56" spans="2:21" x14ac:dyDescent="0.3">
      <c r="B56" s="73"/>
      <c r="C56" s="74"/>
      <c r="D56" s="73"/>
      <c r="E56" s="73"/>
      <c r="F56" s="73"/>
      <c r="G56" s="73"/>
      <c r="H56" s="73"/>
      <c r="I56" s="73"/>
      <c r="J56" s="73"/>
      <c r="K56" s="73"/>
      <c r="L56" s="73"/>
      <c r="M56" s="73"/>
      <c r="N56" s="73"/>
      <c r="O56" s="73"/>
      <c r="P56" s="73"/>
      <c r="Q56" s="73"/>
      <c r="R56" s="73"/>
      <c r="S56" s="73"/>
      <c r="T56" s="73"/>
      <c r="U56" s="73"/>
    </row>
    <row r="57" spans="2:21" x14ac:dyDescent="0.3">
      <c r="B57" s="73"/>
      <c r="C57" s="74"/>
      <c r="D57" s="73"/>
      <c r="E57" s="73"/>
      <c r="F57" s="73"/>
      <c r="G57" s="73"/>
      <c r="H57" s="73"/>
      <c r="I57" s="73"/>
      <c r="J57" s="73"/>
      <c r="K57" s="73"/>
      <c r="L57" s="73"/>
      <c r="M57" s="73"/>
      <c r="N57" s="73"/>
      <c r="O57" s="73"/>
      <c r="P57" s="73"/>
      <c r="Q57" s="73"/>
      <c r="R57" s="73"/>
      <c r="S57" s="73"/>
      <c r="T57" s="73"/>
      <c r="U57" s="73"/>
    </row>
    <row r="58" spans="2:21" x14ac:dyDescent="0.3">
      <c r="B58" s="73"/>
      <c r="C58" s="74"/>
      <c r="D58" s="73"/>
      <c r="E58" s="73"/>
      <c r="F58" s="73"/>
      <c r="G58" s="73"/>
      <c r="H58" s="73"/>
      <c r="I58" s="73"/>
      <c r="J58" s="73"/>
      <c r="K58" s="73"/>
      <c r="L58" s="73"/>
      <c r="M58" s="73"/>
      <c r="N58" s="73"/>
      <c r="O58" s="73"/>
      <c r="P58" s="73"/>
      <c r="Q58" s="73"/>
      <c r="R58" s="73"/>
      <c r="S58" s="73"/>
      <c r="T58" s="73"/>
      <c r="U58" s="73"/>
    </row>
    <row r="59" spans="2:21" x14ac:dyDescent="0.3">
      <c r="B59" s="73"/>
      <c r="C59" s="74"/>
      <c r="D59" s="73"/>
      <c r="E59" s="73"/>
      <c r="F59" s="73"/>
      <c r="G59" s="73"/>
      <c r="H59" s="73"/>
      <c r="I59" s="73"/>
      <c r="J59" s="73"/>
      <c r="K59" s="73"/>
      <c r="L59" s="73"/>
      <c r="M59" s="73"/>
      <c r="N59" s="73"/>
      <c r="O59" s="73"/>
      <c r="P59" s="73"/>
      <c r="Q59" s="73"/>
      <c r="R59" s="73"/>
      <c r="S59" s="73"/>
      <c r="T59" s="73"/>
      <c r="U59" s="73"/>
    </row>
    <row r="60" spans="2:21" x14ac:dyDescent="0.3">
      <c r="B60" s="73"/>
      <c r="C60" s="74"/>
      <c r="D60" s="73"/>
      <c r="E60" s="73"/>
      <c r="F60" s="73"/>
      <c r="G60" s="73"/>
      <c r="H60" s="73"/>
      <c r="I60" s="73"/>
      <c r="J60" s="73"/>
      <c r="K60" s="73"/>
      <c r="L60" s="73"/>
      <c r="M60" s="73"/>
      <c r="N60" s="73"/>
      <c r="O60" s="73"/>
      <c r="P60" s="73"/>
      <c r="Q60" s="73"/>
      <c r="R60" s="73"/>
      <c r="S60" s="73"/>
      <c r="T60" s="73"/>
      <c r="U60" s="73"/>
    </row>
    <row r="61" spans="2:21" x14ac:dyDescent="0.3">
      <c r="B61" s="73"/>
      <c r="C61" s="74"/>
      <c r="D61" s="73"/>
      <c r="E61" s="73"/>
      <c r="F61" s="73"/>
      <c r="G61" s="73"/>
      <c r="H61" s="73"/>
      <c r="I61" s="73"/>
      <c r="J61" s="73"/>
      <c r="K61" s="73"/>
      <c r="L61" s="73"/>
      <c r="M61" s="73"/>
      <c r="N61" s="73"/>
      <c r="O61" s="73"/>
      <c r="P61" s="73"/>
      <c r="Q61" s="73"/>
      <c r="R61" s="73"/>
      <c r="S61" s="73"/>
      <c r="T61" s="73"/>
      <c r="U61" s="73"/>
    </row>
    <row r="62" spans="2:21" x14ac:dyDescent="0.3">
      <c r="B62" s="73"/>
      <c r="C62" s="74"/>
      <c r="D62" s="73"/>
      <c r="E62" s="73"/>
      <c r="F62" s="73"/>
      <c r="G62" s="73"/>
      <c r="H62" s="73"/>
      <c r="I62" s="73"/>
      <c r="J62" s="73"/>
      <c r="K62" s="73"/>
      <c r="L62" s="73"/>
      <c r="M62" s="73"/>
      <c r="N62" s="73"/>
      <c r="O62" s="73"/>
      <c r="P62" s="73"/>
      <c r="Q62" s="73"/>
      <c r="R62" s="73"/>
      <c r="S62" s="73"/>
      <c r="T62" s="73"/>
      <c r="U62" s="73"/>
    </row>
    <row r="63" spans="2:21" x14ac:dyDescent="0.3">
      <c r="B63" s="73"/>
      <c r="C63" s="74"/>
      <c r="D63" s="73"/>
      <c r="E63" s="73"/>
      <c r="F63" s="73"/>
      <c r="G63" s="73"/>
      <c r="H63" s="73"/>
      <c r="I63" s="73"/>
      <c r="J63" s="73"/>
      <c r="K63" s="73"/>
      <c r="L63" s="73"/>
      <c r="M63" s="73"/>
      <c r="N63" s="73"/>
      <c r="O63" s="73"/>
      <c r="P63" s="73"/>
      <c r="Q63" s="73"/>
      <c r="R63" s="73"/>
      <c r="S63" s="73"/>
      <c r="T63" s="73"/>
      <c r="U63" s="73"/>
    </row>
    <row r="64" spans="2:21" x14ac:dyDescent="0.3">
      <c r="B64" s="73"/>
      <c r="C64" s="74"/>
      <c r="D64" s="73"/>
      <c r="E64" s="73"/>
      <c r="F64" s="73"/>
      <c r="G64" s="73"/>
      <c r="H64" s="73"/>
      <c r="I64" s="73"/>
      <c r="J64" s="73"/>
      <c r="K64" s="73"/>
      <c r="L64" s="73"/>
      <c r="M64" s="73"/>
      <c r="N64" s="73"/>
      <c r="O64" s="73"/>
      <c r="P64" s="73"/>
      <c r="Q64" s="73"/>
      <c r="R64" s="73"/>
      <c r="S64" s="73"/>
      <c r="T64" s="73"/>
      <c r="U64" s="73"/>
    </row>
    <row r="65" spans="2:21" x14ac:dyDescent="0.3">
      <c r="B65" s="73"/>
      <c r="C65" s="74"/>
      <c r="D65" s="73"/>
      <c r="E65" s="73"/>
      <c r="F65" s="73"/>
      <c r="G65" s="73"/>
      <c r="H65" s="73"/>
      <c r="I65" s="73"/>
      <c r="J65" s="73"/>
      <c r="K65" s="73"/>
      <c r="L65" s="73"/>
      <c r="M65" s="73"/>
      <c r="N65" s="73"/>
      <c r="O65" s="73"/>
      <c r="P65" s="73"/>
      <c r="Q65" s="73"/>
      <c r="R65" s="73"/>
      <c r="S65" s="73"/>
      <c r="T65" s="73"/>
      <c r="U65" s="73"/>
    </row>
    <row r="66" spans="2:21" x14ac:dyDescent="0.3">
      <c r="B66" s="73"/>
      <c r="C66" s="74"/>
      <c r="D66" s="73"/>
      <c r="E66" s="73"/>
      <c r="F66" s="73"/>
      <c r="G66" s="73"/>
      <c r="H66" s="73"/>
      <c r="I66" s="73"/>
      <c r="J66" s="73"/>
      <c r="K66" s="73"/>
      <c r="L66" s="73"/>
      <c r="M66" s="73"/>
      <c r="N66" s="73"/>
      <c r="O66" s="73"/>
      <c r="P66" s="73"/>
      <c r="Q66" s="73"/>
      <c r="R66" s="73"/>
      <c r="S66" s="73"/>
      <c r="T66" s="73"/>
      <c r="U66" s="73"/>
    </row>
    <row r="67" spans="2:21" x14ac:dyDescent="0.3">
      <c r="B67" s="73"/>
      <c r="C67" s="74"/>
      <c r="D67" s="73"/>
      <c r="E67" s="73"/>
      <c r="F67" s="73"/>
      <c r="G67" s="73"/>
      <c r="H67" s="73"/>
      <c r="I67" s="73"/>
      <c r="J67" s="73"/>
      <c r="K67" s="73"/>
      <c r="L67" s="73"/>
      <c r="M67" s="73"/>
      <c r="N67" s="73"/>
      <c r="O67" s="73"/>
      <c r="P67" s="73"/>
      <c r="Q67" s="73"/>
      <c r="R67" s="73"/>
      <c r="S67" s="73"/>
      <c r="T67" s="73"/>
      <c r="U67" s="73"/>
    </row>
    <row r="68" spans="2:21" x14ac:dyDescent="0.3">
      <c r="B68" s="73"/>
      <c r="C68" s="74"/>
      <c r="D68" s="73"/>
      <c r="E68" s="73"/>
      <c r="F68" s="73"/>
      <c r="G68" s="73"/>
      <c r="H68" s="73"/>
      <c r="I68" s="73"/>
      <c r="J68" s="73"/>
      <c r="K68" s="73"/>
      <c r="L68" s="73"/>
      <c r="M68" s="73"/>
      <c r="N68" s="73"/>
      <c r="O68" s="73"/>
      <c r="P68" s="73"/>
      <c r="Q68" s="73"/>
      <c r="R68" s="73"/>
      <c r="S68" s="73"/>
      <c r="T68" s="73"/>
      <c r="U68" s="73"/>
    </row>
    <row r="69" spans="2:21" x14ac:dyDescent="0.3">
      <c r="B69" s="73"/>
      <c r="C69" s="74"/>
      <c r="D69" s="73"/>
      <c r="E69" s="73"/>
      <c r="F69" s="73"/>
      <c r="G69" s="73"/>
      <c r="H69" s="73"/>
      <c r="I69" s="73"/>
      <c r="J69" s="73"/>
      <c r="K69" s="73"/>
      <c r="L69" s="73"/>
      <c r="M69" s="73"/>
      <c r="N69" s="73"/>
      <c r="O69" s="73"/>
      <c r="P69" s="73"/>
      <c r="Q69" s="73"/>
      <c r="R69" s="73"/>
      <c r="S69" s="73"/>
      <c r="T69" s="73"/>
      <c r="U69" s="73"/>
    </row>
    <row r="70" spans="2:21" x14ac:dyDescent="0.3">
      <c r="B70" s="73"/>
      <c r="C70" s="74"/>
      <c r="D70" s="73"/>
      <c r="E70" s="73"/>
      <c r="F70" s="73"/>
      <c r="G70" s="73"/>
      <c r="H70" s="73"/>
      <c r="I70" s="73"/>
      <c r="J70" s="73"/>
      <c r="K70" s="73"/>
      <c r="L70" s="73"/>
      <c r="M70" s="73"/>
      <c r="N70" s="73"/>
      <c r="O70" s="73"/>
      <c r="P70" s="73"/>
      <c r="Q70" s="73"/>
      <c r="R70" s="73"/>
      <c r="S70" s="73"/>
      <c r="T70" s="73"/>
      <c r="U70" s="73"/>
    </row>
    <row r="71" spans="2:21" x14ac:dyDescent="0.3">
      <c r="B71" s="73"/>
      <c r="C71" s="74"/>
      <c r="D71" s="73"/>
      <c r="E71" s="73"/>
      <c r="F71" s="73"/>
      <c r="G71" s="73"/>
      <c r="H71" s="73"/>
      <c r="I71" s="73"/>
      <c r="J71" s="73"/>
      <c r="K71" s="73"/>
      <c r="L71" s="73"/>
      <c r="M71" s="73"/>
      <c r="N71" s="73"/>
      <c r="O71" s="73"/>
      <c r="P71" s="73"/>
      <c r="Q71" s="73"/>
      <c r="R71" s="73"/>
      <c r="S71" s="73"/>
      <c r="T71" s="73"/>
      <c r="U71" s="73"/>
    </row>
    <row r="72" spans="2:21" x14ac:dyDescent="0.3">
      <c r="B72" s="73"/>
      <c r="C72" s="74"/>
      <c r="D72" s="73"/>
      <c r="E72" s="73"/>
      <c r="F72" s="73"/>
      <c r="G72" s="73"/>
      <c r="H72" s="73"/>
      <c r="I72" s="73"/>
      <c r="J72" s="73"/>
      <c r="K72" s="73"/>
      <c r="L72" s="73"/>
      <c r="M72" s="73"/>
      <c r="N72" s="73"/>
      <c r="O72" s="73"/>
      <c r="P72" s="73"/>
      <c r="Q72" s="73"/>
      <c r="R72" s="73"/>
      <c r="S72" s="73"/>
      <c r="T72" s="73"/>
      <c r="U72" s="73"/>
    </row>
    <row r="73" spans="2:21" x14ac:dyDescent="0.3">
      <c r="B73" s="73"/>
      <c r="C73" s="74"/>
      <c r="D73" s="73"/>
      <c r="E73" s="73"/>
      <c r="F73" s="73"/>
      <c r="G73" s="73"/>
      <c r="H73" s="73"/>
      <c r="I73" s="73"/>
      <c r="J73" s="73"/>
      <c r="K73" s="73"/>
      <c r="L73" s="73"/>
      <c r="M73" s="73"/>
      <c r="N73" s="73"/>
      <c r="O73" s="73"/>
      <c r="P73" s="73"/>
      <c r="Q73" s="73"/>
      <c r="R73" s="73"/>
      <c r="S73" s="73"/>
      <c r="T73" s="73"/>
      <c r="U73" s="73"/>
    </row>
    <row r="74" spans="2:21" x14ac:dyDescent="0.3">
      <c r="B74" s="73"/>
      <c r="C74" s="74"/>
      <c r="D74" s="73"/>
      <c r="E74" s="73"/>
      <c r="F74" s="73"/>
      <c r="G74" s="73"/>
      <c r="H74" s="73"/>
      <c r="I74" s="73"/>
      <c r="J74" s="73"/>
      <c r="K74" s="73"/>
      <c r="L74" s="73"/>
      <c r="M74" s="73"/>
      <c r="N74" s="73"/>
      <c r="O74" s="73"/>
      <c r="P74" s="73"/>
      <c r="Q74" s="73"/>
      <c r="R74" s="73"/>
      <c r="S74" s="73"/>
      <c r="T74" s="73"/>
      <c r="U74" s="73"/>
    </row>
    <row r="75" spans="2:21" x14ac:dyDescent="0.3">
      <c r="B75" s="73"/>
      <c r="C75" s="74"/>
      <c r="D75" s="73"/>
      <c r="E75" s="73"/>
      <c r="F75" s="73"/>
      <c r="G75" s="73"/>
      <c r="H75" s="73"/>
      <c r="I75" s="73"/>
      <c r="J75" s="73"/>
      <c r="K75" s="73"/>
      <c r="L75" s="73"/>
      <c r="M75" s="73"/>
      <c r="N75" s="73"/>
      <c r="O75" s="73"/>
      <c r="P75" s="73"/>
      <c r="Q75" s="73"/>
      <c r="R75" s="73"/>
      <c r="S75" s="73"/>
      <c r="T75" s="73"/>
      <c r="U75" s="73"/>
    </row>
    <row r="76" spans="2:21" x14ac:dyDescent="0.3">
      <c r="B76" s="73"/>
      <c r="C76" s="74"/>
      <c r="D76" s="73"/>
      <c r="E76" s="73"/>
      <c r="F76" s="73"/>
      <c r="G76" s="73"/>
      <c r="H76" s="73"/>
      <c r="I76" s="73"/>
      <c r="J76" s="73"/>
      <c r="K76" s="73"/>
      <c r="L76" s="73"/>
      <c r="M76" s="73"/>
      <c r="N76" s="73"/>
      <c r="O76" s="73"/>
      <c r="P76" s="73"/>
      <c r="Q76" s="73"/>
      <c r="R76" s="73"/>
      <c r="S76" s="73"/>
      <c r="T76" s="73"/>
      <c r="U76" s="73"/>
    </row>
    <row r="77" spans="2:21" x14ac:dyDescent="0.3">
      <c r="B77" s="73"/>
      <c r="C77" s="74"/>
      <c r="D77" s="73"/>
      <c r="E77" s="73"/>
      <c r="F77" s="73"/>
      <c r="G77" s="73"/>
      <c r="H77" s="73"/>
      <c r="I77" s="73"/>
      <c r="J77" s="73"/>
      <c r="K77" s="73"/>
      <c r="L77" s="73"/>
      <c r="M77" s="73"/>
      <c r="N77" s="73"/>
      <c r="O77" s="73"/>
      <c r="P77" s="73"/>
      <c r="Q77" s="73"/>
      <c r="R77" s="73"/>
      <c r="S77" s="73"/>
      <c r="T77" s="73"/>
      <c r="U77" s="73"/>
    </row>
    <row r="78" spans="2:21" x14ac:dyDescent="0.3">
      <c r="B78" s="73"/>
      <c r="C78" s="74"/>
      <c r="D78" s="73"/>
      <c r="E78" s="73"/>
      <c r="F78" s="73"/>
      <c r="G78" s="73"/>
      <c r="H78" s="73"/>
      <c r="I78" s="73"/>
      <c r="J78" s="73"/>
      <c r="K78" s="73"/>
      <c r="L78" s="73"/>
      <c r="M78" s="73"/>
      <c r="N78" s="73"/>
      <c r="O78" s="73"/>
      <c r="P78" s="73"/>
      <c r="Q78" s="73"/>
      <c r="R78" s="73"/>
      <c r="S78" s="73"/>
      <c r="T78" s="73"/>
      <c r="U78" s="73"/>
    </row>
    <row r="79" spans="2:21" x14ac:dyDescent="0.3">
      <c r="B79" s="73"/>
      <c r="C79" s="74"/>
      <c r="D79" s="73"/>
      <c r="E79" s="73"/>
      <c r="F79" s="73"/>
      <c r="G79" s="73"/>
      <c r="H79" s="73"/>
      <c r="I79" s="73"/>
      <c r="J79" s="73"/>
      <c r="K79" s="73"/>
      <c r="L79" s="73"/>
      <c r="M79" s="73"/>
      <c r="N79" s="73"/>
      <c r="O79" s="73"/>
      <c r="P79" s="73"/>
      <c r="Q79" s="73"/>
      <c r="R79" s="73"/>
      <c r="S79" s="73"/>
      <c r="T79" s="73"/>
      <c r="U79" s="73"/>
    </row>
    <row r="80" spans="2:21" x14ac:dyDescent="0.3">
      <c r="B80" s="73"/>
      <c r="C80" s="74"/>
      <c r="D80" s="73"/>
      <c r="E80" s="73"/>
      <c r="F80" s="73"/>
      <c r="G80" s="73"/>
      <c r="H80" s="73"/>
      <c r="I80" s="73"/>
      <c r="J80" s="73"/>
      <c r="K80" s="73"/>
      <c r="L80" s="73"/>
      <c r="M80" s="73"/>
      <c r="N80" s="73"/>
      <c r="O80" s="73"/>
      <c r="P80" s="73"/>
      <c r="Q80" s="73"/>
      <c r="R80" s="73"/>
      <c r="S80" s="73"/>
      <c r="T80" s="73"/>
      <c r="U80" s="73"/>
    </row>
    <row r="81" spans="2:21" x14ac:dyDescent="0.3">
      <c r="B81" s="73"/>
      <c r="C81" s="74"/>
      <c r="D81" s="73"/>
      <c r="E81" s="73"/>
      <c r="F81" s="73"/>
      <c r="G81" s="73"/>
      <c r="H81" s="73"/>
      <c r="I81" s="73"/>
      <c r="J81" s="73"/>
      <c r="K81" s="73"/>
      <c r="L81" s="73"/>
      <c r="M81" s="73"/>
      <c r="N81" s="73"/>
      <c r="O81" s="73"/>
      <c r="P81" s="73"/>
      <c r="Q81" s="73"/>
      <c r="R81" s="73"/>
      <c r="S81" s="73"/>
      <c r="T81" s="73"/>
      <c r="U81" s="73"/>
    </row>
    <row r="82" spans="2:21" x14ac:dyDescent="0.3">
      <c r="B82" s="73"/>
      <c r="C82" s="74"/>
      <c r="D82" s="73"/>
      <c r="E82" s="73"/>
      <c r="F82" s="73"/>
      <c r="G82" s="73"/>
      <c r="H82" s="73"/>
      <c r="I82" s="73"/>
      <c r="J82" s="73"/>
      <c r="K82" s="73"/>
      <c r="L82" s="73"/>
      <c r="M82" s="73"/>
      <c r="N82" s="73"/>
      <c r="O82" s="73"/>
      <c r="P82" s="73"/>
      <c r="Q82" s="73"/>
      <c r="R82" s="73"/>
      <c r="S82" s="73"/>
      <c r="T82" s="73"/>
      <c r="U82" s="73"/>
    </row>
    <row r="83" spans="2:21" x14ac:dyDescent="0.3">
      <c r="B83" s="73"/>
      <c r="C83" s="74"/>
      <c r="D83" s="73"/>
      <c r="E83" s="73"/>
      <c r="F83" s="73"/>
      <c r="G83" s="73"/>
      <c r="H83" s="73"/>
      <c r="I83" s="73"/>
      <c r="J83" s="73"/>
      <c r="K83" s="73"/>
      <c r="L83" s="73"/>
      <c r="M83" s="73"/>
      <c r="N83" s="73"/>
      <c r="O83" s="73"/>
      <c r="P83" s="73"/>
      <c r="Q83" s="73"/>
      <c r="R83" s="73"/>
      <c r="S83" s="73"/>
      <c r="T83" s="73"/>
      <c r="U83" s="73"/>
    </row>
    <row r="84" spans="2:21" x14ac:dyDescent="0.3">
      <c r="B84" s="73"/>
      <c r="C84" s="74"/>
      <c r="D84" s="73"/>
      <c r="E84" s="73"/>
      <c r="F84" s="73"/>
      <c r="G84" s="73"/>
      <c r="H84" s="73"/>
      <c r="I84" s="73"/>
      <c r="J84" s="73"/>
      <c r="K84" s="73"/>
      <c r="L84" s="73"/>
      <c r="M84" s="73"/>
      <c r="N84" s="73"/>
      <c r="O84" s="73"/>
      <c r="P84" s="73"/>
      <c r="Q84" s="73"/>
      <c r="R84" s="73"/>
      <c r="S84" s="73"/>
      <c r="T84" s="73"/>
      <c r="U84" s="73"/>
    </row>
    <row r="85" spans="2:21" x14ac:dyDescent="0.3">
      <c r="B85" s="73"/>
      <c r="C85" s="74"/>
      <c r="D85" s="73"/>
      <c r="E85" s="73"/>
      <c r="F85" s="73"/>
      <c r="G85" s="73"/>
      <c r="H85" s="73"/>
      <c r="I85" s="73"/>
      <c r="J85" s="73"/>
      <c r="K85" s="73"/>
      <c r="L85" s="73"/>
      <c r="M85" s="73"/>
      <c r="N85" s="73"/>
      <c r="O85" s="73"/>
      <c r="P85" s="73"/>
      <c r="Q85" s="73"/>
      <c r="R85" s="73"/>
      <c r="S85" s="73"/>
      <c r="T85" s="73"/>
      <c r="U85" s="73"/>
    </row>
    <row r="86" spans="2:21" x14ac:dyDescent="0.3">
      <c r="B86" s="73"/>
      <c r="C86" s="74"/>
      <c r="D86" s="73"/>
      <c r="E86" s="73"/>
      <c r="F86" s="73"/>
      <c r="G86" s="73"/>
      <c r="H86" s="73"/>
      <c r="I86" s="73"/>
      <c r="J86" s="73"/>
      <c r="K86" s="73"/>
      <c r="L86" s="73"/>
      <c r="M86" s="73"/>
      <c r="N86" s="73"/>
      <c r="O86" s="73"/>
      <c r="P86" s="73"/>
      <c r="Q86" s="73"/>
      <c r="R86" s="73"/>
      <c r="S86" s="73"/>
      <c r="T86" s="73"/>
      <c r="U86" s="73"/>
    </row>
    <row r="87" spans="2:21" x14ac:dyDescent="0.3">
      <c r="B87" s="73"/>
      <c r="C87" s="74"/>
      <c r="D87" s="73"/>
      <c r="E87" s="73"/>
      <c r="F87" s="73"/>
      <c r="G87" s="73"/>
      <c r="H87" s="73"/>
      <c r="I87" s="73"/>
      <c r="J87" s="73"/>
      <c r="K87" s="73"/>
      <c r="L87" s="73"/>
      <c r="M87" s="73"/>
      <c r="N87" s="73"/>
      <c r="O87" s="73"/>
      <c r="P87" s="73"/>
      <c r="Q87" s="73"/>
      <c r="R87" s="73"/>
      <c r="S87" s="73"/>
      <c r="T87" s="73"/>
      <c r="U87" s="73"/>
    </row>
    <row r="88" spans="2:21" x14ac:dyDescent="0.3">
      <c r="B88" s="73"/>
      <c r="C88" s="74"/>
      <c r="D88" s="73"/>
      <c r="E88" s="73"/>
      <c r="F88" s="73"/>
      <c r="G88" s="73"/>
      <c r="H88" s="73"/>
      <c r="I88" s="73"/>
      <c r="J88" s="73"/>
      <c r="K88" s="73"/>
      <c r="L88" s="73"/>
      <c r="M88" s="73"/>
      <c r="N88" s="73"/>
      <c r="O88" s="73"/>
      <c r="P88" s="73"/>
      <c r="Q88" s="73"/>
      <c r="R88" s="73"/>
      <c r="S88" s="73"/>
      <c r="T88" s="73"/>
      <c r="U88" s="73"/>
    </row>
    <row r="89" spans="2:21" x14ac:dyDescent="0.3">
      <c r="B89" s="73"/>
      <c r="C89" s="74"/>
      <c r="D89" s="73"/>
      <c r="E89" s="73"/>
      <c r="F89" s="73"/>
      <c r="G89" s="73"/>
      <c r="H89" s="73"/>
      <c r="I89" s="73"/>
      <c r="J89" s="73"/>
      <c r="K89" s="73"/>
      <c r="L89" s="73"/>
      <c r="M89" s="73"/>
      <c r="N89" s="73"/>
      <c r="O89" s="73"/>
      <c r="P89" s="73"/>
      <c r="Q89" s="73"/>
      <c r="R89" s="73"/>
      <c r="S89" s="73"/>
      <c r="T89" s="73"/>
      <c r="U89" s="73"/>
    </row>
    <row r="90" spans="2:21" x14ac:dyDescent="0.3">
      <c r="B90" s="73"/>
      <c r="C90" s="74"/>
      <c r="D90" s="73"/>
      <c r="E90" s="73"/>
      <c r="F90" s="73"/>
      <c r="G90" s="73"/>
      <c r="H90" s="73"/>
      <c r="I90" s="73"/>
      <c r="J90" s="73"/>
      <c r="K90" s="73"/>
      <c r="L90" s="73"/>
      <c r="M90" s="73"/>
      <c r="N90" s="73"/>
      <c r="O90" s="73"/>
      <c r="P90" s="73"/>
      <c r="Q90" s="73"/>
      <c r="R90" s="73"/>
      <c r="S90" s="73"/>
      <c r="T90" s="73"/>
      <c r="U90" s="73"/>
    </row>
    <row r="91" spans="2:21" x14ac:dyDescent="0.3">
      <c r="B91" s="73"/>
      <c r="C91" s="74"/>
      <c r="D91" s="73"/>
      <c r="E91" s="73"/>
      <c r="F91" s="73"/>
      <c r="G91" s="73"/>
      <c r="H91" s="73"/>
      <c r="I91" s="73"/>
      <c r="J91" s="73"/>
      <c r="K91" s="73"/>
      <c r="L91" s="73"/>
      <c r="M91" s="73"/>
      <c r="N91" s="73"/>
      <c r="O91" s="73"/>
      <c r="P91" s="73"/>
      <c r="Q91" s="73"/>
      <c r="R91" s="73"/>
      <c r="S91" s="73"/>
      <c r="T91" s="73"/>
      <c r="U91" s="73"/>
    </row>
    <row r="92" spans="2:21" x14ac:dyDescent="0.3">
      <c r="B92" s="73"/>
      <c r="C92" s="74"/>
      <c r="D92" s="73"/>
      <c r="E92" s="73"/>
      <c r="F92" s="73"/>
      <c r="G92" s="73"/>
      <c r="H92" s="73"/>
      <c r="I92" s="73"/>
      <c r="J92" s="73"/>
      <c r="K92" s="73"/>
      <c r="L92" s="73"/>
      <c r="M92" s="73"/>
      <c r="N92" s="73"/>
      <c r="O92" s="73"/>
      <c r="P92" s="73"/>
      <c r="Q92" s="73"/>
      <c r="R92" s="73"/>
      <c r="S92" s="73"/>
      <c r="T92" s="73"/>
      <c r="U92" s="73"/>
    </row>
    <row r="93" spans="2:21" x14ac:dyDescent="0.3">
      <c r="B93" s="73"/>
      <c r="C93" s="74"/>
      <c r="D93" s="73"/>
      <c r="E93" s="73"/>
      <c r="F93" s="73"/>
      <c r="G93" s="73"/>
      <c r="H93" s="73"/>
      <c r="I93" s="73"/>
      <c r="J93" s="73"/>
      <c r="K93" s="73"/>
      <c r="L93" s="73"/>
      <c r="M93" s="73"/>
      <c r="N93" s="73"/>
      <c r="O93" s="73"/>
      <c r="P93" s="73"/>
      <c r="Q93" s="73"/>
      <c r="R93" s="73"/>
      <c r="S93" s="73"/>
      <c r="T93" s="73"/>
      <c r="U93" s="73"/>
    </row>
    <row r="94" spans="2:21" x14ac:dyDescent="0.3">
      <c r="B94" s="73"/>
      <c r="C94" s="74"/>
      <c r="D94" s="73"/>
      <c r="E94" s="73"/>
      <c r="F94" s="73"/>
      <c r="G94" s="73"/>
      <c r="H94" s="73"/>
      <c r="I94" s="73"/>
      <c r="J94" s="73"/>
      <c r="K94" s="73"/>
      <c r="L94" s="73"/>
      <c r="M94" s="73"/>
      <c r="N94" s="73"/>
      <c r="O94" s="73"/>
      <c r="P94" s="73"/>
      <c r="Q94" s="73"/>
      <c r="R94" s="73"/>
      <c r="S94" s="73"/>
      <c r="T94" s="73"/>
      <c r="U94" s="73"/>
    </row>
    <row r="95" spans="2:21" x14ac:dyDescent="0.3">
      <c r="B95" s="73"/>
      <c r="C95" s="74"/>
      <c r="D95" s="73"/>
      <c r="E95" s="73"/>
      <c r="F95" s="73"/>
      <c r="G95" s="73"/>
      <c r="H95" s="73"/>
      <c r="I95" s="73"/>
      <c r="J95" s="73"/>
      <c r="K95" s="73"/>
      <c r="L95" s="73"/>
      <c r="M95" s="73"/>
      <c r="N95" s="73"/>
      <c r="O95" s="73"/>
      <c r="P95" s="73"/>
      <c r="Q95" s="73"/>
      <c r="R95" s="73"/>
      <c r="S95" s="73"/>
      <c r="T95" s="73"/>
      <c r="U95" s="73"/>
    </row>
    <row r="96" spans="2:21" x14ac:dyDescent="0.3">
      <c r="B96" s="73"/>
      <c r="C96" s="74"/>
      <c r="D96" s="73"/>
      <c r="E96" s="73"/>
      <c r="F96" s="73"/>
      <c r="G96" s="73"/>
      <c r="H96" s="73"/>
      <c r="I96" s="73"/>
      <c r="J96" s="73"/>
      <c r="K96" s="73"/>
      <c r="L96" s="73"/>
      <c r="M96" s="73"/>
      <c r="N96" s="73"/>
      <c r="O96" s="73"/>
      <c r="P96" s="73"/>
      <c r="Q96" s="73"/>
      <c r="R96" s="73"/>
      <c r="S96" s="73"/>
      <c r="T96" s="73"/>
      <c r="U96" s="73"/>
    </row>
    <row r="97" spans="2:21" x14ac:dyDescent="0.3">
      <c r="B97" s="73"/>
      <c r="C97" s="74"/>
      <c r="D97" s="73"/>
      <c r="E97" s="73"/>
      <c r="F97" s="73"/>
      <c r="G97" s="73"/>
      <c r="H97" s="73"/>
      <c r="I97" s="73"/>
      <c r="J97" s="73"/>
      <c r="K97" s="73"/>
      <c r="L97" s="73"/>
      <c r="M97" s="73"/>
      <c r="N97" s="73"/>
      <c r="O97" s="73"/>
      <c r="P97" s="73"/>
      <c r="Q97" s="73"/>
      <c r="R97" s="73"/>
      <c r="S97" s="73"/>
      <c r="T97" s="73"/>
      <c r="U97" s="73"/>
    </row>
    <row r="98" spans="2:21" x14ac:dyDescent="0.3">
      <c r="B98" s="73"/>
      <c r="C98" s="74"/>
      <c r="D98" s="73"/>
      <c r="E98" s="73"/>
      <c r="F98" s="73"/>
      <c r="G98" s="73"/>
      <c r="H98" s="73"/>
      <c r="I98" s="73"/>
      <c r="J98" s="73"/>
      <c r="K98" s="73"/>
      <c r="L98" s="73"/>
      <c r="M98" s="73"/>
      <c r="N98" s="73"/>
      <c r="O98" s="73"/>
      <c r="P98" s="73"/>
      <c r="Q98" s="73"/>
      <c r="R98" s="73"/>
      <c r="S98" s="73"/>
      <c r="T98" s="73"/>
      <c r="U98" s="73"/>
    </row>
    <row r="99" spans="2:21" x14ac:dyDescent="0.3">
      <c r="B99" s="73"/>
      <c r="C99" s="74"/>
      <c r="D99" s="73"/>
      <c r="E99" s="73"/>
      <c r="F99" s="73"/>
      <c r="G99" s="73"/>
      <c r="H99" s="73"/>
      <c r="I99" s="73"/>
      <c r="J99" s="73"/>
      <c r="K99" s="73"/>
      <c r="L99" s="73"/>
      <c r="M99" s="73"/>
      <c r="N99" s="73"/>
      <c r="O99" s="73"/>
      <c r="P99" s="73"/>
      <c r="Q99" s="73"/>
      <c r="R99" s="73"/>
      <c r="S99" s="73"/>
      <c r="T99" s="73"/>
      <c r="U99" s="73"/>
    </row>
    <row r="100" spans="2:21" x14ac:dyDescent="0.3">
      <c r="B100" s="73"/>
      <c r="C100" s="74"/>
      <c r="D100" s="73"/>
      <c r="E100" s="73"/>
      <c r="F100" s="73"/>
      <c r="G100" s="73"/>
      <c r="H100" s="73"/>
      <c r="I100" s="73"/>
      <c r="J100" s="73"/>
      <c r="K100" s="73"/>
      <c r="L100" s="73"/>
      <c r="M100" s="73"/>
      <c r="N100" s="73"/>
      <c r="O100" s="73"/>
      <c r="P100" s="73"/>
      <c r="Q100" s="73"/>
      <c r="R100" s="73"/>
      <c r="S100" s="73"/>
      <c r="T100" s="73"/>
      <c r="U100" s="73"/>
    </row>
    <row r="101" spans="2:21" x14ac:dyDescent="0.3">
      <c r="B101" s="73"/>
      <c r="C101" s="74"/>
      <c r="D101" s="73"/>
      <c r="E101" s="73"/>
      <c r="F101" s="73"/>
      <c r="G101" s="73"/>
      <c r="H101" s="73"/>
      <c r="I101" s="73"/>
      <c r="J101" s="73"/>
      <c r="K101" s="73"/>
      <c r="L101" s="73"/>
      <c r="M101" s="73"/>
      <c r="N101" s="73"/>
      <c r="O101" s="73"/>
      <c r="P101" s="73"/>
      <c r="Q101" s="73"/>
      <c r="R101" s="73"/>
      <c r="S101" s="73"/>
      <c r="T101" s="73"/>
      <c r="U101" s="73"/>
    </row>
    <row r="102" spans="2:21" x14ac:dyDescent="0.3">
      <c r="B102" s="73"/>
      <c r="C102" s="74"/>
      <c r="D102" s="73"/>
      <c r="E102" s="73"/>
      <c r="F102" s="73"/>
      <c r="G102" s="73"/>
      <c r="H102" s="73"/>
      <c r="I102" s="73"/>
      <c r="J102" s="73"/>
      <c r="K102" s="73"/>
      <c r="L102" s="73"/>
      <c r="M102" s="73"/>
      <c r="N102" s="73"/>
      <c r="O102" s="73"/>
      <c r="P102" s="73"/>
      <c r="Q102" s="73"/>
      <c r="R102" s="73"/>
      <c r="S102" s="73"/>
      <c r="T102" s="73"/>
      <c r="U102" s="73"/>
    </row>
    <row r="103" spans="2:21" x14ac:dyDescent="0.3">
      <c r="B103" s="73"/>
      <c r="C103" s="74"/>
      <c r="D103" s="73"/>
      <c r="E103" s="73"/>
      <c r="F103" s="73"/>
      <c r="G103" s="73"/>
      <c r="H103" s="73"/>
      <c r="I103" s="73"/>
      <c r="J103" s="73"/>
      <c r="K103" s="73"/>
      <c r="L103" s="73"/>
      <c r="M103" s="73"/>
      <c r="N103" s="73"/>
      <c r="O103" s="73"/>
      <c r="P103" s="73"/>
      <c r="Q103" s="73"/>
      <c r="R103" s="73"/>
      <c r="S103" s="73"/>
      <c r="T103" s="73"/>
      <c r="U103" s="73"/>
    </row>
    <row r="104" spans="2:21" x14ac:dyDescent="0.3">
      <c r="B104" s="73"/>
      <c r="C104" s="74"/>
      <c r="D104" s="73"/>
      <c r="E104" s="73"/>
      <c r="F104" s="73"/>
      <c r="G104" s="73"/>
      <c r="H104" s="73"/>
      <c r="I104" s="73"/>
      <c r="J104" s="73"/>
      <c r="K104" s="73"/>
      <c r="L104" s="73"/>
      <c r="M104" s="73"/>
      <c r="N104" s="73"/>
      <c r="O104" s="73"/>
      <c r="P104" s="73"/>
      <c r="Q104" s="73"/>
      <c r="R104" s="73"/>
      <c r="S104" s="73"/>
      <c r="T104" s="73"/>
      <c r="U104" s="73"/>
    </row>
    <row r="105" spans="2:21" x14ac:dyDescent="0.3">
      <c r="B105" s="73"/>
      <c r="C105" s="74"/>
      <c r="D105" s="73"/>
      <c r="E105" s="73"/>
      <c r="F105" s="73"/>
      <c r="G105" s="73"/>
      <c r="H105" s="73"/>
      <c r="I105" s="73"/>
      <c r="J105" s="73"/>
      <c r="K105" s="73"/>
      <c r="L105" s="73"/>
      <c r="M105" s="73"/>
      <c r="N105" s="73"/>
      <c r="O105" s="73"/>
      <c r="P105" s="73"/>
      <c r="Q105" s="73"/>
      <c r="R105" s="73"/>
      <c r="S105" s="73"/>
      <c r="T105" s="73"/>
      <c r="U105" s="73"/>
    </row>
    <row r="106" spans="2:21" x14ac:dyDescent="0.3">
      <c r="B106" s="73"/>
      <c r="C106" s="74"/>
      <c r="D106" s="73"/>
      <c r="E106" s="73"/>
      <c r="F106" s="73"/>
      <c r="G106" s="73"/>
      <c r="H106" s="73"/>
      <c r="I106" s="73"/>
      <c r="J106" s="73"/>
      <c r="K106" s="73"/>
      <c r="L106" s="73"/>
      <c r="M106" s="73"/>
      <c r="N106" s="73"/>
      <c r="O106" s="73"/>
      <c r="P106" s="73"/>
      <c r="Q106" s="73"/>
      <c r="R106" s="73"/>
      <c r="S106" s="73"/>
      <c r="T106" s="73"/>
      <c r="U106" s="73"/>
    </row>
    <row r="107" spans="2:21" x14ac:dyDescent="0.3">
      <c r="B107" s="73"/>
      <c r="C107" s="74"/>
      <c r="D107" s="73"/>
      <c r="E107" s="73"/>
      <c r="F107" s="73"/>
      <c r="G107" s="73"/>
      <c r="H107" s="73"/>
      <c r="I107" s="73"/>
      <c r="J107" s="73"/>
      <c r="K107" s="73"/>
      <c r="L107" s="73"/>
      <c r="M107" s="73"/>
      <c r="N107" s="73"/>
      <c r="O107" s="73"/>
      <c r="P107" s="73"/>
      <c r="Q107" s="73"/>
      <c r="R107" s="73"/>
      <c r="S107" s="73"/>
      <c r="T107" s="73"/>
      <c r="U107" s="73"/>
    </row>
    <row r="108" spans="2:21" x14ac:dyDescent="0.3">
      <c r="B108" s="73"/>
      <c r="C108" s="74"/>
      <c r="D108" s="73"/>
      <c r="E108" s="73"/>
      <c r="F108" s="73"/>
      <c r="G108" s="73"/>
      <c r="H108" s="73"/>
      <c r="I108" s="73"/>
      <c r="J108" s="73"/>
      <c r="K108" s="73"/>
      <c r="L108" s="73"/>
      <c r="M108" s="73"/>
      <c r="N108" s="73"/>
      <c r="O108" s="73"/>
      <c r="P108" s="73"/>
      <c r="Q108" s="73"/>
      <c r="R108" s="73"/>
      <c r="S108" s="73"/>
      <c r="T108" s="73"/>
      <c r="U108" s="73"/>
    </row>
    <row r="109" spans="2:21" x14ac:dyDescent="0.3">
      <c r="B109" s="73"/>
      <c r="C109" s="74"/>
      <c r="D109" s="73"/>
      <c r="E109" s="73"/>
      <c r="F109" s="73"/>
      <c r="G109" s="73"/>
      <c r="H109" s="73"/>
      <c r="I109" s="73"/>
      <c r="J109" s="73"/>
      <c r="K109" s="73"/>
      <c r="L109" s="73"/>
      <c r="M109" s="73"/>
      <c r="N109" s="73"/>
      <c r="O109" s="73"/>
      <c r="P109" s="73"/>
      <c r="Q109" s="73"/>
      <c r="R109" s="73"/>
      <c r="S109" s="73"/>
      <c r="T109" s="73"/>
      <c r="U109" s="73"/>
    </row>
    <row r="110" spans="2:21" x14ac:dyDescent="0.3">
      <c r="B110" s="73"/>
      <c r="C110" s="74"/>
      <c r="D110" s="73"/>
      <c r="E110" s="73"/>
      <c r="F110" s="73"/>
      <c r="G110" s="73"/>
      <c r="H110" s="73"/>
      <c r="I110" s="73"/>
      <c r="J110" s="73"/>
      <c r="K110" s="73"/>
      <c r="L110" s="73"/>
      <c r="M110" s="73"/>
      <c r="N110" s="73"/>
      <c r="O110" s="73"/>
      <c r="P110" s="73"/>
      <c r="Q110" s="73"/>
      <c r="R110" s="73"/>
      <c r="S110" s="73"/>
      <c r="T110" s="73"/>
      <c r="U110" s="73"/>
    </row>
    <row r="111" spans="2:21" x14ac:dyDescent="0.3">
      <c r="B111" s="73"/>
      <c r="C111" s="74"/>
      <c r="D111" s="73"/>
      <c r="E111" s="73"/>
      <c r="F111" s="73"/>
      <c r="G111" s="73"/>
      <c r="H111" s="73"/>
      <c r="I111" s="73"/>
      <c r="J111" s="73"/>
      <c r="K111" s="73"/>
      <c r="L111" s="73"/>
      <c r="M111" s="73"/>
      <c r="N111" s="73"/>
      <c r="O111" s="73"/>
      <c r="P111" s="73"/>
      <c r="Q111" s="73"/>
      <c r="R111" s="73"/>
      <c r="S111" s="73"/>
      <c r="T111" s="73"/>
      <c r="U111" s="73"/>
    </row>
    <row r="112" spans="2:21" x14ac:dyDescent="0.3">
      <c r="B112" s="73"/>
      <c r="C112" s="74"/>
      <c r="D112" s="73"/>
      <c r="E112" s="73"/>
      <c r="F112" s="73"/>
      <c r="G112" s="73"/>
      <c r="H112" s="73"/>
      <c r="I112" s="73"/>
      <c r="J112" s="73"/>
      <c r="K112" s="73"/>
      <c r="L112" s="73"/>
      <c r="M112" s="73"/>
      <c r="N112" s="73"/>
      <c r="O112" s="73"/>
      <c r="P112" s="73"/>
      <c r="Q112" s="73"/>
      <c r="R112" s="73"/>
      <c r="S112" s="73"/>
      <c r="T112" s="73"/>
      <c r="U112" s="73"/>
    </row>
    <row r="113" spans="2:21" x14ac:dyDescent="0.3">
      <c r="B113" s="73"/>
      <c r="C113" s="74"/>
      <c r="D113" s="73"/>
      <c r="E113" s="73"/>
      <c r="F113" s="73"/>
      <c r="G113" s="73"/>
      <c r="H113" s="73"/>
      <c r="I113" s="73"/>
      <c r="J113" s="73"/>
      <c r="K113" s="73"/>
      <c r="L113" s="73"/>
      <c r="M113" s="73"/>
      <c r="N113" s="73"/>
      <c r="O113" s="73"/>
      <c r="P113" s="73"/>
      <c r="Q113" s="73"/>
      <c r="R113" s="73"/>
      <c r="S113" s="73"/>
      <c r="T113" s="73"/>
      <c r="U113" s="73"/>
    </row>
    <row r="114" spans="2:21" x14ac:dyDescent="0.3">
      <c r="B114" s="73"/>
      <c r="C114" s="74"/>
      <c r="D114" s="73"/>
      <c r="E114" s="73"/>
      <c r="F114" s="73"/>
      <c r="G114" s="73"/>
      <c r="H114" s="73"/>
      <c r="I114" s="73"/>
      <c r="J114" s="73"/>
      <c r="K114" s="73"/>
      <c r="L114" s="73"/>
      <c r="M114" s="73"/>
      <c r="N114" s="73"/>
      <c r="O114" s="73"/>
      <c r="P114" s="73"/>
      <c r="Q114" s="73"/>
      <c r="R114" s="73"/>
      <c r="S114" s="73"/>
      <c r="T114" s="73"/>
      <c r="U114" s="73"/>
    </row>
    <row r="115" spans="2:21" x14ac:dyDescent="0.3">
      <c r="B115" s="73"/>
      <c r="C115" s="74"/>
      <c r="D115" s="73"/>
      <c r="E115" s="73"/>
      <c r="F115" s="73"/>
      <c r="G115" s="73"/>
      <c r="H115" s="73"/>
      <c r="I115" s="73"/>
      <c r="J115" s="73"/>
      <c r="K115" s="73"/>
      <c r="L115" s="73"/>
      <c r="M115" s="73"/>
      <c r="N115" s="73"/>
      <c r="O115" s="73"/>
      <c r="P115" s="73"/>
      <c r="Q115" s="73"/>
      <c r="R115" s="73"/>
      <c r="S115" s="73"/>
      <c r="T115" s="73"/>
      <c r="U115" s="73"/>
    </row>
    <row r="116" spans="2:21" x14ac:dyDescent="0.3">
      <c r="B116" s="73"/>
      <c r="C116" s="74"/>
      <c r="D116" s="73"/>
      <c r="E116" s="73"/>
      <c r="F116" s="73"/>
      <c r="G116" s="73"/>
      <c r="H116" s="73"/>
      <c r="I116" s="73"/>
      <c r="J116" s="73"/>
      <c r="K116" s="73"/>
      <c r="L116" s="73"/>
      <c r="M116" s="73"/>
      <c r="N116" s="73"/>
      <c r="O116" s="73"/>
      <c r="P116" s="73"/>
      <c r="Q116" s="73"/>
      <c r="R116" s="73"/>
      <c r="S116" s="73"/>
      <c r="T116" s="73"/>
      <c r="U116" s="73"/>
    </row>
    <row r="117" spans="2:21" x14ac:dyDescent="0.3">
      <c r="B117" s="73"/>
      <c r="C117" s="74"/>
      <c r="D117" s="73"/>
      <c r="E117" s="73"/>
      <c r="F117" s="73"/>
      <c r="G117" s="73"/>
      <c r="H117" s="73"/>
      <c r="I117" s="73"/>
      <c r="J117" s="73"/>
      <c r="K117" s="73"/>
      <c r="L117" s="73"/>
      <c r="M117" s="73"/>
      <c r="N117" s="73"/>
      <c r="O117" s="73"/>
      <c r="P117" s="73"/>
      <c r="Q117" s="73"/>
      <c r="R117" s="73"/>
      <c r="S117" s="73"/>
      <c r="T117" s="73"/>
      <c r="U117" s="73"/>
    </row>
    <row r="118" spans="2:21" x14ac:dyDescent="0.3">
      <c r="B118" s="73"/>
      <c r="C118" s="74"/>
      <c r="D118" s="73"/>
      <c r="E118" s="73"/>
      <c r="F118" s="73"/>
      <c r="G118" s="73"/>
      <c r="H118" s="73"/>
      <c r="I118" s="73"/>
      <c r="J118" s="73"/>
      <c r="K118" s="73"/>
      <c r="L118" s="73"/>
      <c r="M118" s="73"/>
      <c r="N118" s="73"/>
      <c r="O118" s="73"/>
      <c r="P118" s="73"/>
      <c r="Q118" s="73"/>
      <c r="R118" s="73"/>
      <c r="S118" s="73"/>
      <c r="T118" s="73"/>
      <c r="U118" s="73"/>
    </row>
    <row r="119" spans="2:21" x14ac:dyDescent="0.3">
      <c r="B119" s="73"/>
      <c r="C119" s="74"/>
      <c r="D119" s="73"/>
      <c r="E119" s="73"/>
      <c r="F119" s="73"/>
      <c r="G119" s="73"/>
      <c r="H119" s="73"/>
      <c r="I119" s="73"/>
      <c r="J119" s="73"/>
      <c r="K119" s="73"/>
      <c r="L119" s="73"/>
      <c r="M119" s="73"/>
      <c r="N119" s="73"/>
      <c r="O119" s="73"/>
      <c r="P119" s="73"/>
      <c r="Q119" s="73"/>
      <c r="R119" s="73"/>
      <c r="S119" s="73"/>
      <c r="T119" s="73"/>
      <c r="U119" s="73"/>
    </row>
    <row r="120" spans="2:21" x14ac:dyDescent="0.3">
      <c r="B120" s="73"/>
      <c r="C120" s="74"/>
      <c r="D120" s="73"/>
      <c r="E120" s="73"/>
      <c r="F120" s="73"/>
      <c r="G120" s="73"/>
      <c r="H120" s="73"/>
      <c r="I120" s="73"/>
      <c r="J120" s="73"/>
      <c r="K120" s="73"/>
      <c r="L120" s="73"/>
      <c r="M120" s="73"/>
      <c r="N120" s="73"/>
      <c r="O120" s="73"/>
      <c r="P120" s="73"/>
      <c r="Q120" s="73"/>
      <c r="R120" s="73"/>
      <c r="S120" s="73"/>
      <c r="T120" s="73"/>
      <c r="U120" s="73"/>
    </row>
    <row r="121" spans="2:21" x14ac:dyDescent="0.3">
      <c r="B121" s="73"/>
      <c r="C121" s="74"/>
      <c r="D121" s="73"/>
      <c r="E121" s="73"/>
      <c r="F121" s="73"/>
      <c r="G121" s="73"/>
      <c r="H121" s="73"/>
      <c r="I121" s="73"/>
      <c r="J121" s="73"/>
      <c r="K121" s="73"/>
      <c r="L121" s="73"/>
      <c r="M121" s="73"/>
      <c r="N121" s="73"/>
      <c r="O121" s="73"/>
      <c r="P121" s="73"/>
      <c r="Q121" s="73"/>
      <c r="R121" s="73"/>
      <c r="S121" s="73"/>
      <c r="T121" s="73"/>
      <c r="U121" s="73"/>
    </row>
    <row r="122" spans="2:21" x14ac:dyDescent="0.3">
      <c r="B122" s="73"/>
      <c r="C122" s="74"/>
      <c r="D122" s="73"/>
      <c r="E122" s="73"/>
      <c r="F122" s="73"/>
      <c r="G122" s="73"/>
      <c r="H122" s="73"/>
      <c r="I122" s="73"/>
      <c r="J122" s="73"/>
      <c r="K122" s="73"/>
      <c r="L122" s="73"/>
      <c r="M122" s="73"/>
      <c r="N122" s="73"/>
      <c r="O122" s="73"/>
      <c r="P122" s="73"/>
      <c r="Q122" s="73"/>
      <c r="R122" s="73"/>
      <c r="S122" s="73"/>
      <c r="T122" s="73"/>
      <c r="U122" s="73"/>
    </row>
    <row r="123" spans="2:21" x14ac:dyDescent="0.3">
      <c r="B123" s="73"/>
      <c r="C123" s="74"/>
      <c r="D123" s="73"/>
      <c r="E123" s="73"/>
      <c r="F123" s="73"/>
      <c r="G123" s="73"/>
      <c r="H123" s="73"/>
      <c r="I123" s="73"/>
      <c r="J123" s="73"/>
      <c r="K123" s="73"/>
      <c r="L123" s="73"/>
      <c r="M123" s="73"/>
      <c r="N123" s="73"/>
      <c r="O123" s="73"/>
      <c r="P123" s="73"/>
      <c r="Q123" s="73"/>
      <c r="R123" s="73"/>
      <c r="S123" s="73"/>
      <c r="T123" s="73"/>
      <c r="U123" s="73"/>
    </row>
    <row r="124" spans="2:21" x14ac:dyDescent="0.3">
      <c r="B124" s="73"/>
      <c r="C124" s="74"/>
      <c r="D124" s="73"/>
      <c r="E124" s="73"/>
      <c r="F124" s="73"/>
      <c r="G124" s="73"/>
      <c r="H124" s="73"/>
      <c r="I124" s="73"/>
      <c r="J124" s="73"/>
      <c r="K124" s="73"/>
      <c r="L124" s="73"/>
      <c r="M124" s="73"/>
      <c r="N124" s="73"/>
      <c r="O124" s="73"/>
      <c r="P124" s="73"/>
      <c r="Q124" s="73"/>
      <c r="R124" s="73"/>
      <c r="S124" s="73"/>
      <c r="T124" s="73"/>
      <c r="U124" s="73"/>
    </row>
    <row r="125" spans="2:21" x14ac:dyDescent="0.3">
      <c r="B125" s="73"/>
      <c r="C125" s="74"/>
      <c r="D125" s="73"/>
      <c r="E125" s="73"/>
      <c r="F125" s="73"/>
      <c r="G125" s="73"/>
      <c r="H125" s="73"/>
      <c r="I125" s="73"/>
      <c r="J125" s="73"/>
      <c r="K125" s="73"/>
      <c r="L125" s="73"/>
      <c r="M125" s="73"/>
      <c r="N125" s="73"/>
      <c r="O125" s="73"/>
      <c r="P125" s="73"/>
      <c r="Q125" s="73"/>
      <c r="R125" s="73"/>
      <c r="S125" s="73"/>
      <c r="T125" s="73"/>
      <c r="U125" s="73"/>
    </row>
    <row r="126" spans="2:21" x14ac:dyDescent="0.3">
      <c r="B126" s="73"/>
      <c r="C126" s="74"/>
      <c r="D126" s="73"/>
      <c r="E126" s="73"/>
      <c r="F126" s="73"/>
      <c r="G126" s="73"/>
      <c r="H126" s="73"/>
      <c r="I126" s="73"/>
      <c r="J126" s="73"/>
      <c r="K126" s="73"/>
      <c r="L126" s="73"/>
      <c r="M126" s="73"/>
      <c r="N126" s="73"/>
      <c r="O126" s="73"/>
      <c r="P126" s="73"/>
      <c r="Q126" s="73"/>
      <c r="R126" s="73"/>
      <c r="S126" s="73"/>
      <c r="T126" s="73"/>
      <c r="U126" s="73"/>
    </row>
    <row r="127" spans="2:21" x14ac:dyDescent="0.3">
      <c r="B127" s="73"/>
      <c r="C127" s="74"/>
      <c r="D127" s="73"/>
      <c r="E127" s="73"/>
      <c r="F127" s="73"/>
      <c r="G127" s="73"/>
      <c r="H127" s="73"/>
      <c r="I127" s="73"/>
      <c r="J127" s="73"/>
      <c r="K127" s="73"/>
      <c r="L127" s="73"/>
      <c r="M127" s="73"/>
      <c r="N127" s="73"/>
      <c r="O127" s="73"/>
      <c r="P127" s="73"/>
      <c r="Q127" s="73"/>
      <c r="R127" s="73"/>
      <c r="S127" s="73"/>
      <c r="T127" s="73"/>
      <c r="U127" s="73"/>
    </row>
    <row r="128" spans="2:21" x14ac:dyDescent="0.3">
      <c r="B128" s="73"/>
      <c r="C128" s="74"/>
      <c r="D128" s="73"/>
      <c r="E128" s="73"/>
      <c r="F128" s="73"/>
      <c r="G128" s="73"/>
      <c r="H128" s="73"/>
      <c r="I128" s="73"/>
      <c r="J128" s="73"/>
      <c r="K128" s="73"/>
      <c r="L128" s="73"/>
      <c r="M128" s="73"/>
      <c r="N128" s="73"/>
      <c r="O128" s="73"/>
      <c r="P128" s="73"/>
      <c r="Q128" s="73"/>
      <c r="R128" s="73"/>
      <c r="S128" s="73"/>
      <c r="T128" s="73"/>
      <c r="U128" s="73"/>
    </row>
    <row r="129" spans="2:21" x14ac:dyDescent="0.3">
      <c r="B129" s="73"/>
      <c r="C129" s="74"/>
      <c r="D129" s="73"/>
      <c r="E129" s="73"/>
      <c r="F129" s="73"/>
      <c r="G129" s="73"/>
      <c r="H129" s="73"/>
      <c r="I129" s="73"/>
      <c r="J129" s="73"/>
      <c r="K129" s="73"/>
      <c r="L129" s="73"/>
      <c r="M129" s="73"/>
      <c r="N129" s="73"/>
      <c r="O129" s="73"/>
      <c r="P129" s="73"/>
      <c r="Q129" s="73"/>
      <c r="R129" s="73"/>
      <c r="S129" s="73"/>
      <c r="T129" s="73"/>
      <c r="U129" s="73"/>
    </row>
    <row r="130" spans="2:21" x14ac:dyDescent="0.3">
      <c r="B130" s="73"/>
      <c r="C130" s="74"/>
      <c r="D130" s="73"/>
      <c r="E130" s="73"/>
      <c r="F130" s="73"/>
      <c r="G130" s="73"/>
      <c r="H130" s="73"/>
      <c r="I130" s="73"/>
      <c r="J130" s="73"/>
      <c r="K130" s="73"/>
      <c r="L130" s="73"/>
      <c r="M130" s="73"/>
      <c r="N130" s="73"/>
      <c r="O130" s="73"/>
      <c r="P130" s="73"/>
      <c r="Q130" s="73"/>
      <c r="R130" s="73"/>
      <c r="S130" s="73"/>
      <c r="T130" s="73"/>
      <c r="U130" s="73"/>
    </row>
    <row r="131" spans="2:21" x14ac:dyDescent="0.3">
      <c r="B131" s="73"/>
      <c r="C131" s="74"/>
      <c r="D131" s="73"/>
      <c r="E131" s="73"/>
      <c r="F131" s="73"/>
      <c r="G131" s="73"/>
      <c r="H131" s="73"/>
      <c r="I131" s="73"/>
      <c r="J131" s="73"/>
      <c r="K131" s="73"/>
      <c r="L131" s="73"/>
      <c r="M131" s="73"/>
      <c r="N131" s="73"/>
      <c r="O131" s="73"/>
      <c r="P131" s="73"/>
      <c r="Q131" s="73"/>
      <c r="R131" s="73"/>
      <c r="S131" s="73"/>
      <c r="T131" s="73"/>
      <c r="U131" s="73"/>
    </row>
    <row r="132" spans="2:21" x14ac:dyDescent="0.3">
      <c r="B132" s="73"/>
      <c r="C132" s="74"/>
      <c r="D132" s="73"/>
      <c r="E132" s="73"/>
      <c r="F132" s="73"/>
      <c r="G132" s="73"/>
      <c r="H132" s="73"/>
      <c r="I132" s="73"/>
      <c r="J132" s="73"/>
      <c r="K132" s="73"/>
      <c r="L132" s="73"/>
      <c r="M132" s="73"/>
      <c r="N132" s="73"/>
      <c r="O132" s="73"/>
      <c r="P132" s="73"/>
      <c r="Q132" s="73"/>
      <c r="R132" s="73"/>
      <c r="S132" s="73"/>
      <c r="T132" s="73"/>
      <c r="U132" s="73"/>
    </row>
    <row r="133" spans="2:21" x14ac:dyDescent="0.3">
      <c r="B133" s="73"/>
      <c r="C133" s="74"/>
      <c r="D133" s="73"/>
      <c r="E133" s="73"/>
      <c r="F133" s="73"/>
      <c r="G133" s="73"/>
      <c r="H133" s="73"/>
      <c r="I133" s="73"/>
      <c r="J133" s="73"/>
      <c r="K133" s="73"/>
      <c r="L133" s="73"/>
      <c r="M133" s="73"/>
      <c r="N133" s="73"/>
      <c r="O133" s="73"/>
      <c r="P133" s="73"/>
      <c r="Q133" s="73"/>
      <c r="R133" s="73"/>
      <c r="S133" s="73"/>
      <c r="T133" s="73"/>
      <c r="U133" s="73"/>
    </row>
    <row r="134" spans="2:21" x14ac:dyDescent="0.3">
      <c r="B134" s="73"/>
      <c r="C134" s="74"/>
      <c r="D134" s="73"/>
      <c r="E134" s="73"/>
      <c r="F134" s="73"/>
      <c r="G134" s="73"/>
      <c r="H134" s="73"/>
      <c r="I134" s="73"/>
      <c r="J134" s="73"/>
      <c r="K134" s="73"/>
      <c r="L134" s="73"/>
      <c r="M134" s="73"/>
      <c r="N134" s="73"/>
      <c r="O134" s="73"/>
      <c r="P134" s="73"/>
      <c r="Q134" s="73"/>
      <c r="R134" s="73"/>
      <c r="S134" s="73"/>
      <c r="T134" s="73"/>
      <c r="U134" s="73"/>
    </row>
    <row r="135" spans="2:21" x14ac:dyDescent="0.3">
      <c r="B135" s="73"/>
      <c r="C135" s="74"/>
      <c r="D135" s="73"/>
      <c r="E135" s="73"/>
      <c r="F135" s="73"/>
      <c r="G135" s="73"/>
      <c r="H135" s="73"/>
      <c r="I135" s="73"/>
      <c r="J135" s="73"/>
      <c r="K135" s="73"/>
      <c r="L135" s="73"/>
      <c r="M135" s="73"/>
      <c r="N135" s="73"/>
      <c r="O135" s="73"/>
      <c r="P135" s="73"/>
      <c r="Q135" s="73"/>
      <c r="R135" s="73"/>
      <c r="S135" s="73"/>
      <c r="T135" s="73"/>
      <c r="U135" s="73"/>
    </row>
    <row r="136" spans="2:21" x14ac:dyDescent="0.3">
      <c r="B136" s="73"/>
      <c r="C136" s="74"/>
      <c r="D136" s="73"/>
      <c r="E136" s="73"/>
      <c r="F136" s="73"/>
      <c r="G136" s="73"/>
      <c r="H136" s="73"/>
      <c r="I136" s="73"/>
      <c r="J136" s="73"/>
      <c r="K136" s="73"/>
      <c r="L136" s="73"/>
      <c r="M136" s="73"/>
      <c r="N136" s="73"/>
      <c r="O136" s="73"/>
      <c r="P136" s="73"/>
      <c r="Q136" s="73"/>
      <c r="R136" s="73"/>
      <c r="S136" s="73"/>
      <c r="T136" s="73"/>
      <c r="U136" s="73"/>
    </row>
    <row r="137" spans="2:21" x14ac:dyDescent="0.3">
      <c r="B137" s="73"/>
      <c r="C137" s="74"/>
      <c r="D137" s="73"/>
      <c r="E137" s="73"/>
      <c r="F137" s="73"/>
      <c r="G137" s="73"/>
      <c r="H137" s="73"/>
      <c r="I137" s="73"/>
      <c r="J137" s="73"/>
      <c r="K137" s="73"/>
      <c r="L137" s="73"/>
      <c r="M137" s="73"/>
      <c r="N137" s="73"/>
      <c r="O137" s="73"/>
      <c r="P137" s="73"/>
      <c r="Q137" s="73"/>
      <c r="R137" s="73"/>
      <c r="S137" s="73"/>
      <c r="T137" s="73"/>
      <c r="U137" s="73"/>
    </row>
    <row r="138" spans="2:21" x14ac:dyDescent="0.3">
      <c r="B138" s="73"/>
      <c r="C138" s="74"/>
      <c r="D138" s="73"/>
      <c r="E138" s="73"/>
      <c r="F138" s="73"/>
      <c r="G138" s="73"/>
      <c r="H138" s="73"/>
      <c r="I138" s="73"/>
      <c r="J138" s="73"/>
      <c r="K138" s="73"/>
      <c r="L138" s="73"/>
      <c r="M138" s="73"/>
      <c r="N138" s="73"/>
      <c r="O138" s="73"/>
      <c r="P138" s="73"/>
      <c r="Q138" s="73"/>
      <c r="R138" s="73"/>
      <c r="S138" s="73"/>
      <c r="T138" s="73"/>
      <c r="U138" s="73"/>
    </row>
    <row r="139" spans="2:21" x14ac:dyDescent="0.3">
      <c r="B139" s="73"/>
      <c r="C139" s="74"/>
      <c r="D139" s="73"/>
      <c r="E139" s="73"/>
      <c r="F139" s="73"/>
      <c r="G139" s="73"/>
      <c r="H139" s="73"/>
      <c r="I139" s="73"/>
      <c r="J139" s="73"/>
      <c r="K139" s="73"/>
      <c r="L139" s="73"/>
      <c r="M139" s="73"/>
      <c r="N139" s="73"/>
      <c r="O139" s="73"/>
      <c r="P139" s="73"/>
      <c r="Q139" s="73"/>
      <c r="R139" s="73"/>
      <c r="S139" s="73"/>
      <c r="T139" s="73"/>
      <c r="U139" s="73"/>
    </row>
    <row r="140" spans="2:21" x14ac:dyDescent="0.3">
      <c r="B140" s="73"/>
      <c r="C140" s="74"/>
      <c r="D140" s="73"/>
      <c r="E140" s="73"/>
      <c r="F140" s="73"/>
      <c r="G140" s="73"/>
      <c r="H140" s="73"/>
      <c r="I140" s="73"/>
      <c r="J140" s="73"/>
      <c r="K140" s="73"/>
      <c r="L140" s="73"/>
      <c r="M140" s="73"/>
      <c r="N140" s="73"/>
      <c r="O140" s="73"/>
      <c r="P140" s="73"/>
      <c r="Q140" s="73"/>
      <c r="R140" s="73"/>
      <c r="S140" s="73"/>
      <c r="T140" s="73"/>
      <c r="U140" s="73"/>
    </row>
    <row r="141" spans="2:21" x14ac:dyDescent="0.3">
      <c r="B141" s="73"/>
      <c r="C141" s="74"/>
      <c r="D141" s="73"/>
      <c r="E141" s="73"/>
      <c r="F141" s="73"/>
      <c r="G141" s="73"/>
      <c r="H141" s="73"/>
      <c r="I141" s="73"/>
      <c r="J141" s="73"/>
      <c r="K141" s="73"/>
      <c r="L141" s="73"/>
      <c r="M141" s="73"/>
      <c r="N141" s="73"/>
      <c r="O141" s="73"/>
      <c r="P141" s="73"/>
      <c r="Q141" s="73"/>
      <c r="R141" s="73"/>
      <c r="S141" s="73"/>
      <c r="T141" s="73"/>
      <c r="U141" s="73"/>
    </row>
    <row r="142" spans="2:21" x14ac:dyDescent="0.3">
      <c r="B142" s="73"/>
      <c r="C142" s="74"/>
      <c r="D142" s="73"/>
      <c r="E142" s="73"/>
      <c r="F142" s="73"/>
      <c r="G142" s="73"/>
      <c r="H142" s="73"/>
      <c r="I142" s="73"/>
      <c r="J142" s="73"/>
      <c r="K142" s="73"/>
      <c r="L142" s="73"/>
      <c r="M142" s="73"/>
      <c r="N142" s="73"/>
      <c r="O142" s="73"/>
      <c r="P142" s="73"/>
      <c r="Q142" s="73"/>
      <c r="R142" s="73"/>
      <c r="S142" s="73"/>
      <c r="T142" s="73"/>
      <c r="U142" s="73"/>
    </row>
    <row r="143" spans="2:21" x14ac:dyDescent="0.3">
      <c r="B143" s="73"/>
      <c r="C143" s="74"/>
      <c r="D143" s="73"/>
      <c r="E143" s="73"/>
      <c r="F143" s="73"/>
      <c r="G143" s="73"/>
      <c r="H143" s="73"/>
      <c r="I143" s="73"/>
      <c r="J143" s="73"/>
      <c r="K143" s="73"/>
      <c r="L143" s="73"/>
      <c r="M143" s="73"/>
      <c r="N143" s="73"/>
      <c r="O143" s="73"/>
      <c r="P143" s="73"/>
      <c r="Q143" s="73"/>
      <c r="R143" s="73"/>
      <c r="S143" s="73"/>
      <c r="T143" s="73"/>
      <c r="U143" s="73"/>
    </row>
    <row r="144" spans="2:21" x14ac:dyDescent="0.3">
      <c r="B144" s="73"/>
      <c r="C144" s="74"/>
      <c r="D144" s="73"/>
      <c r="E144" s="73"/>
      <c r="F144" s="73"/>
      <c r="G144" s="73"/>
      <c r="H144" s="73"/>
      <c r="I144" s="73"/>
      <c r="J144" s="73"/>
      <c r="K144" s="73"/>
      <c r="L144" s="73"/>
      <c r="M144" s="73"/>
      <c r="N144" s="73"/>
      <c r="O144" s="73"/>
      <c r="P144" s="73"/>
      <c r="Q144" s="73"/>
      <c r="R144" s="73"/>
      <c r="S144" s="73"/>
      <c r="T144" s="73"/>
      <c r="U144" s="73"/>
    </row>
    <row r="145" spans="2:21" x14ac:dyDescent="0.3">
      <c r="B145" s="73"/>
      <c r="C145" s="74"/>
      <c r="D145" s="73"/>
      <c r="E145" s="73"/>
      <c r="F145" s="73"/>
      <c r="G145" s="73"/>
      <c r="H145" s="73"/>
      <c r="I145" s="73"/>
      <c r="J145" s="73"/>
      <c r="K145" s="73"/>
      <c r="L145" s="73"/>
      <c r="M145" s="73"/>
      <c r="N145" s="73"/>
      <c r="O145" s="73"/>
      <c r="P145" s="73"/>
      <c r="Q145" s="73"/>
      <c r="R145" s="73"/>
      <c r="S145" s="73"/>
      <c r="T145" s="73"/>
      <c r="U145" s="73"/>
    </row>
    <row r="146" spans="2:21" x14ac:dyDescent="0.3">
      <c r="B146" s="73"/>
      <c r="C146" s="74"/>
      <c r="D146" s="73"/>
      <c r="E146" s="73"/>
      <c r="F146" s="73"/>
      <c r="G146" s="73"/>
      <c r="H146" s="73"/>
      <c r="I146" s="73"/>
      <c r="J146" s="73"/>
      <c r="K146" s="73"/>
      <c r="L146" s="73"/>
      <c r="M146" s="73"/>
      <c r="N146" s="73"/>
      <c r="O146" s="73"/>
      <c r="P146" s="73"/>
      <c r="Q146" s="73"/>
      <c r="R146" s="73"/>
      <c r="S146" s="73"/>
      <c r="T146" s="73"/>
      <c r="U146" s="73"/>
    </row>
    <row r="147" spans="2:21" x14ac:dyDescent="0.3">
      <c r="B147" s="73"/>
      <c r="C147" s="74"/>
      <c r="D147" s="73"/>
      <c r="E147" s="73"/>
      <c r="F147" s="73"/>
      <c r="G147" s="73"/>
      <c r="H147" s="73"/>
      <c r="I147" s="73"/>
      <c r="J147" s="73"/>
      <c r="K147" s="73"/>
      <c r="L147" s="73"/>
      <c r="M147" s="73"/>
      <c r="N147" s="73"/>
      <c r="O147" s="73"/>
      <c r="P147" s="73"/>
      <c r="Q147" s="73"/>
      <c r="R147" s="73"/>
      <c r="S147" s="73"/>
      <c r="T147" s="73"/>
      <c r="U147" s="73"/>
    </row>
    <row r="148" spans="2:21" x14ac:dyDescent="0.3">
      <c r="B148" s="73"/>
      <c r="C148" s="74"/>
      <c r="D148" s="73"/>
      <c r="E148" s="73"/>
      <c r="F148" s="73"/>
      <c r="G148" s="73"/>
      <c r="H148" s="73"/>
      <c r="I148" s="73"/>
      <c r="J148" s="73"/>
      <c r="K148" s="73"/>
      <c r="L148" s="73"/>
      <c r="M148" s="73"/>
      <c r="N148" s="73"/>
      <c r="O148" s="73"/>
      <c r="P148" s="73"/>
      <c r="Q148" s="73"/>
      <c r="R148" s="73"/>
      <c r="S148" s="73"/>
      <c r="T148" s="73"/>
      <c r="U148" s="73"/>
    </row>
    <row r="149" spans="2:21" x14ac:dyDescent="0.3">
      <c r="B149" s="73"/>
      <c r="C149" s="74"/>
      <c r="D149" s="73"/>
      <c r="E149" s="73"/>
      <c r="F149" s="73"/>
      <c r="G149" s="73"/>
      <c r="H149" s="73"/>
      <c r="I149" s="73"/>
      <c r="J149" s="73"/>
      <c r="K149" s="73"/>
      <c r="L149" s="73"/>
      <c r="M149" s="73"/>
      <c r="N149" s="73"/>
      <c r="O149" s="73"/>
      <c r="P149" s="73"/>
      <c r="Q149" s="73"/>
      <c r="R149" s="73"/>
      <c r="S149" s="73"/>
      <c r="T149" s="73"/>
      <c r="U149" s="73"/>
    </row>
    <row r="150" spans="2:21" x14ac:dyDescent="0.3">
      <c r="B150" s="73"/>
      <c r="C150" s="74"/>
      <c r="D150" s="73"/>
      <c r="E150" s="73"/>
      <c r="F150" s="73"/>
      <c r="G150" s="73"/>
      <c r="H150" s="73"/>
      <c r="I150" s="73"/>
      <c r="J150" s="73"/>
      <c r="K150" s="73"/>
      <c r="L150" s="73"/>
      <c r="M150" s="73"/>
      <c r="N150" s="73"/>
      <c r="O150" s="73"/>
      <c r="P150" s="73"/>
      <c r="Q150" s="73"/>
      <c r="R150" s="73"/>
      <c r="S150" s="73"/>
      <c r="T150" s="73"/>
      <c r="U150" s="73"/>
    </row>
    <row r="151" spans="2:21" x14ac:dyDescent="0.3">
      <c r="B151" s="73"/>
      <c r="C151" s="74"/>
      <c r="D151" s="73"/>
      <c r="E151" s="73"/>
      <c r="F151" s="73"/>
      <c r="G151" s="73"/>
      <c r="H151" s="73"/>
      <c r="I151" s="73"/>
      <c r="J151" s="73"/>
      <c r="K151" s="73"/>
      <c r="L151" s="73"/>
      <c r="M151" s="73"/>
      <c r="N151" s="73"/>
      <c r="O151" s="73"/>
      <c r="P151" s="73"/>
      <c r="Q151" s="73"/>
      <c r="R151" s="73"/>
      <c r="S151" s="73"/>
      <c r="T151" s="73"/>
      <c r="U151" s="73"/>
    </row>
    <row r="152" spans="2:21" x14ac:dyDescent="0.3">
      <c r="B152" s="73"/>
      <c r="C152" s="74"/>
      <c r="D152" s="73"/>
      <c r="E152" s="73"/>
      <c r="F152" s="73"/>
      <c r="G152" s="73"/>
      <c r="H152" s="73"/>
      <c r="I152" s="73"/>
      <c r="J152" s="73"/>
      <c r="K152" s="73"/>
      <c r="L152" s="73"/>
      <c r="M152" s="73"/>
      <c r="N152" s="73"/>
      <c r="O152" s="73"/>
      <c r="P152" s="73"/>
      <c r="Q152" s="73"/>
      <c r="R152" s="73"/>
      <c r="S152" s="73"/>
      <c r="T152" s="73"/>
      <c r="U152" s="73"/>
    </row>
    <row r="153" spans="2:21" x14ac:dyDescent="0.3">
      <c r="B153" s="73"/>
      <c r="C153" s="74"/>
      <c r="D153" s="73"/>
      <c r="E153" s="73"/>
      <c r="F153" s="73"/>
      <c r="G153" s="73"/>
      <c r="H153" s="73"/>
      <c r="I153" s="73"/>
      <c r="J153" s="73"/>
      <c r="K153" s="73"/>
      <c r="L153" s="73"/>
      <c r="M153" s="73"/>
      <c r="N153" s="73"/>
      <c r="O153" s="73"/>
      <c r="P153" s="73"/>
      <c r="Q153" s="73"/>
      <c r="R153" s="73"/>
      <c r="S153" s="73"/>
      <c r="T153" s="73"/>
      <c r="U153" s="73"/>
    </row>
    <row r="154" spans="2:21" x14ac:dyDescent="0.3">
      <c r="B154" s="73"/>
      <c r="C154" s="74"/>
      <c r="D154" s="73"/>
      <c r="E154" s="73"/>
      <c r="F154" s="73"/>
      <c r="G154" s="73"/>
      <c r="H154" s="73"/>
      <c r="I154" s="73"/>
      <c r="J154" s="73"/>
      <c r="K154" s="73"/>
      <c r="L154" s="73"/>
      <c r="M154" s="73"/>
      <c r="N154" s="73"/>
      <c r="O154" s="73"/>
      <c r="P154" s="73"/>
      <c r="Q154" s="73"/>
      <c r="R154" s="73"/>
      <c r="S154" s="73"/>
      <c r="T154" s="73"/>
      <c r="U154" s="73"/>
    </row>
    <row r="155" spans="2:21" x14ac:dyDescent="0.3">
      <c r="B155" s="73"/>
      <c r="C155" s="74"/>
      <c r="D155" s="73"/>
      <c r="E155" s="73"/>
      <c r="F155" s="73"/>
      <c r="G155" s="73"/>
      <c r="H155" s="73"/>
      <c r="I155" s="73"/>
      <c r="J155" s="73"/>
      <c r="K155" s="73"/>
      <c r="L155" s="73"/>
      <c r="M155" s="73"/>
      <c r="N155" s="73"/>
      <c r="O155" s="73"/>
      <c r="P155" s="73"/>
      <c r="Q155" s="73"/>
      <c r="R155" s="73"/>
      <c r="S155" s="73"/>
      <c r="T155" s="73"/>
      <c r="U155" s="73"/>
    </row>
    <row r="156" spans="2:21" x14ac:dyDescent="0.3">
      <c r="B156" s="73"/>
      <c r="C156" s="74"/>
      <c r="D156" s="73"/>
      <c r="E156" s="73"/>
      <c r="F156" s="73"/>
      <c r="G156" s="73"/>
      <c r="H156" s="73"/>
      <c r="I156" s="73"/>
      <c r="J156" s="73"/>
      <c r="K156" s="73"/>
      <c r="L156" s="73"/>
      <c r="M156" s="73"/>
      <c r="N156" s="73"/>
      <c r="O156" s="73"/>
      <c r="P156" s="73"/>
      <c r="Q156" s="73"/>
      <c r="R156" s="73"/>
      <c r="S156" s="73"/>
      <c r="T156" s="73"/>
      <c r="U156" s="73"/>
    </row>
    <row r="157" spans="2:21" x14ac:dyDescent="0.3">
      <c r="B157" s="73"/>
      <c r="C157" s="74"/>
      <c r="D157" s="73"/>
      <c r="E157" s="73"/>
      <c r="F157" s="73"/>
      <c r="G157" s="73"/>
      <c r="H157" s="73"/>
      <c r="I157" s="73"/>
      <c r="J157" s="73"/>
      <c r="K157" s="73"/>
      <c r="L157" s="73"/>
      <c r="M157" s="73"/>
      <c r="N157" s="73"/>
      <c r="O157" s="73"/>
      <c r="P157" s="73"/>
      <c r="Q157" s="73"/>
      <c r="R157" s="73"/>
      <c r="S157" s="73"/>
      <c r="T157" s="73"/>
      <c r="U157" s="73"/>
    </row>
    <row r="158" spans="2:21" x14ac:dyDescent="0.3">
      <c r="B158" s="73"/>
      <c r="C158" s="74"/>
      <c r="D158" s="73"/>
      <c r="E158" s="73"/>
      <c r="F158" s="73"/>
      <c r="G158" s="73"/>
      <c r="H158" s="73"/>
      <c r="I158" s="73"/>
      <c r="J158" s="73"/>
      <c r="K158" s="73"/>
      <c r="L158" s="73"/>
      <c r="M158" s="73"/>
      <c r="N158" s="73"/>
      <c r="O158" s="73"/>
      <c r="P158" s="73"/>
      <c r="Q158" s="73"/>
      <c r="R158" s="73"/>
      <c r="S158" s="73"/>
      <c r="T158" s="73"/>
      <c r="U158" s="73"/>
    </row>
    <row r="159" spans="2:21" x14ac:dyDescent="0.3">
      <c r="B159" s="73"/>
      <c r="C159" s="74"/>
      <c r="D159" s="73"/>
      <c r="E159" s="73"/>
      <c r="F159" s="73"/>
      <c r="G159" s="73"/>
      <c r="H159" s="73"/>
      <c r="I159" s="73"/>
      <c r="J159" s="73"/>
      <c r="K159" s="73"/>
      <c r="L159" s="73"/>
      <c r="M159" s="73"/>
      <c r="N159" s="73"/>
      <c r="O159" s="73"/>
      <c r="P159" s="73"/>
      <c r="Q159" s="73"/>
      <c r="R159" s="73"/>
      <c r="S159" s="73"/>
      <c r="T159" s="73"/>
      <c r="U159" s="73"/>
    </row>
    <row r="160" spans="2:21" x14ac:dyDescent="0.3">
      <c r="B160" s="73"/>
      <c r="C160" s="74"/>
      <c r="D160" s="73"/>
      <c r="E160" s="73"/>
      <c r="F160" s="73"/>
      <c r="G160" s="73"/>
      <c r="H160" s="73"/>
      <c r="I160" s="73"/>
      <c r="J160" s="73"/>
      <c r="K160" s="73"/>
      <c r="L160" s="73"/>
      <c r="M160" s="73"/>
      <c r="N160" s="73"/>
      <c r="O160" s="73"/>
      <c r="P160" s="73"/>
      <c r="Q160" s="73"/>
      <c r="R160" s="73"/>
      <c r="S160" s="73"/>
      <c r="T160" s="73"/>
      <c r="U160" s="73"/>
    </row>
    <row r="161" spans="2:21" x14ac:dyDescent="0.3">
      <c r="B161" s="73"/>
      <c r="C161" s="74"/>
      <c r="D161" s="73"/>
      <c r="E161" s="73"/>
      <c r="F161" s="73"/>
      <c r="G161" s="73"/>
      <c r="H161" s="73"/>
      <c r="I161" s="73"/>
      <c r="J161" s="73"/>
      <c r="K161" s="73"/>
      <c r="L161" s="73"/>
      <c r="M161" s="73"/>
      <c r="N161" s="73"/>
      <c r="O161" s="73"/>
      <c r="P161" s="73"/>
      <c r="Q161" s="73"/>
      <c r="R161" s="73"/>
      <c r="S161" s="73"/>
      <c r="T161" s="73"/>
      <c r="U161" s="73"/>
    </row>
    <row r="162" spans="2:21" x14ac:dyDescent="0.3">
      <c r="B162" s="73"/>
      <c r="C162" s="74"/>
      <c r="D162" s="73"/>
      <c r="E162" s="73"/>
      <c r="F162" s="73"/>
      <c r="G162" s="73"/>
      <c r="H162" s="73"/>
      <c r="I162" s="73"/>
      <c r="J162" s="73"/>
      <c r="K162" s="73"/>
      <c r="L162" s="73"/>
      <c r="M162" s="73"/>
      <c r="N162" s="73"/>
      <c r="O162" s="73"/>
      <c r="P162" s="73"/>
      <c r="Q162" s="73"/>
      <c r="R162" s="73"/>
      <c r="S162" s="73"/>
      <c r="T162" s="73"/>
      <c r="U162" s="73"/>
    </row>
    <row r="163" spans="2:21" x14ac:dyDescent="0.3">
      <c r="B163" s="73"/>
      <c r="C163" s="74"/>
      <c r="D163" s="73"/>
      <c r="E163" s="73"/>
      <c r="F163" s="73"/>
      <c r="G163" s="73"/>
      <c r="H163" s="73"/>
      <c r="I163" s="73"/>
      <c r="J163" s="73"/>
      <c r="K163" s="73"/>
      <c r="L163" s="73"/>
      <c r="M163" s="73"/>
      <c r="N163" s="73"/>
      <c r="O163" s="73"/>
      <c r="P163" s="73"/>
      <c r="Q163" s="73"/>
      <c r="R163" s="73"/>
      <c r="S163" s="73"/>
      <c r="T163" s="73"/>
      <c r="U163" s="73"/>
    </row>
    <row r="164" spans="2:21" x14ac:dyDescent="0.3">
      <c r="B164" s="73"/>
      <c r="C164" s="74"/>
      <c r="D164" s="73"/>
      <c r="E164" s="73"/>
      <c r="F164" s="73"/>
      <c r="G164" s="73"/>
      <c r="H164" s="73"/>
      <c r="I164" s="73"/>
      <c r="J164" s="73"/>
      <c r="K164" s="73"/>
      <c r="L164" s="73"/>
      <c r="M164" s="73"/>
      <c r="N164" s="73"/>
      <c r="O164" s="73"/>
      <c r="P164" s="73"/>
      <c r="Q164" s="73"/>
      <c r="R164" s="73"/>
      <c r="S164" s="73"/>
      <c r="T164" s="73"/>
      <c r="U164" s="73"/>
    </row>
    <row r="165" spans="2:21" x14ac:dyDescent="0.3">
      <c r="B165" s="73"/>
      <c r="C165" s="74"/>
      <c r="D165" s="73"/>
      <c r="E165" s="73"/>
      <c r="F165" s="73"/>
      <c r="G165" s="73"/>
      <c r="H165" s="73"/>
      <c r="I165" s="73"/>
      <c r="J165" s="73"/>
      <c r="K165" s="73"/>
      <c r="L165" s="73"/>
      <c r="M165" s="73"/>
      <c r="N165" s="73"/>
      <c r="O165" s="73"/>
      <c r="P165" s="73"/>
      <c r="Q165" s="73"/>
      <c r="R165" s="73"/>
      <c r="S165" s="73"/>
      <c r="T165" s="73"/>
      <c r="U165" s="73"/>
    </row>
    <row r="166" spans="2:21" x14ac:dyDescent="0.3">
      <c r="B166" s="73"/>
      <c r="C166" s="74"/>
      <c r="D166" s="73"/>
      <c r="E166" s="73"/>
      <c r="F166" s="73"/>
      <c r="G166" s="73"/>
      <c r="H166" s="73"/>
      <c r="I166" s="73"/>
      <c r="J166" s="73"/>
      <c r="K166" s="73"/>
      <c r="L166" s="73"/>
      <c r="M166" s="73"/>
      <c r="N166" s="73"/>
      <c r="O166" s="73"/>
      <c r="P166" s="73"/>
      <c r="Q166" s="73"/>
      <c r="R166" s="73"/>
      <c r="S166" s="73"/>
      <c r="T166" s="73"/>
      <c r="U166" s="73"/>
    </row>
    <row r="167" spans="2:21" x14ac:dyDescent="0.3">
      <c r="B167" s="73"/>
      <c r="C167" s="74"/>
      <c r="D167" s="73"/>
      <c r="E167" s="73"/>
      <c r="F167" s="73"/>
      <c r="G167" s="73"/>
      <c r="H167" s="73"/>
      <c r="I167" s="73"/>
      <c r="J167" s="73"/>
      <c r="K167" s="73"/>
      <c r="L167" s="73"/>
      <c r="M167" s="73"/>
      <c r="N167" s="73"/>
      <c r="O167" s="73"/>
      <c r="P167" s="73"/>
      <c r="Q167" s="73"/>
      <c r="R167" s="73"/>
      <c r="S167" s="73"/>
      <c r="T167" s="73"/>
      <c r="U167" s="73"/>
    </row>
    <row r="168" spans="2:21" x14ac:dyDescent="0.3">
      <c r="B168" s="73"/>
      <c r="C168" s="74"/>
      <c r="D168" s="73"/>
      <c r="E168" s="73"/>
      <c r="F168" s="73"/>
      <c r="G168" s="73"/>
      <c r="H168" s="73"/>
      <c r="I168" s="73"/>
      <c r="J168" s="73"/>
      <c r="K168" s="73"/>
      <c r="L168" s="73"/>
      <c r="M168" s="73"/>
      <c r="N168" s="73"/>
      <c r="O168" s="73"/>
      <c r="P168" s="73"/>
      <c r="Q168" s="73"/>
      <c r="R168" s="73"/>
      <c r="S168" s="73"/>
      <c r="T168" s="73"/>
      <c r="U168" s="73"/>
    </row>
    <row r="169" spans="2:21" x14ac:dyDescent="0.3">
      <c r="B169" s="73"/>
      <c r="C169" s="74"/>
      <c r="D169" s="73"/>
      <c r="E169" s="73"/>
      <c r="F169" s="73"/>
      <c r="G169" s="73"/>
      <c r="H169" s="73"/>
      <c r="I169" s="73"/>
      <c r="J169" s="73"/>
      <c r="K169" s="73"/>
      <c r="L169" s="73"/>
      <c r="M169" s="73"/>
      <c r="N169" s="73"/>
      <c r="O169" s="73"/>
      <c r="P169" s="73"/>
      <c r="Q169" s="73"/>
      <c r="R169" s="73"/>
      <c r="S169" s="73"/>
      <c r="T169" s="73"/>
      <c r="U169" s="73"/>
    </row>
    <row r="170" spans="2:21" x14ac:dyDescent="0.3">
      <c r="B170" s="73"/>
      <c r="C170" s="74"/>
      <c r="D170" s="73"/>
      <c r="E170" s="73"/>
      <c r="F170" s="73"/>
      <c r="G170" s="73"/>
      <c r="H170" s="73"/>
      <c r="I170" s="73"/>
      <c r="J170" s="73"/>
      <c r="K170" s="73"/>
      <c r="L170" s="73"/>
      <c r="M170" s="73"/>
      <c r="N170" s="73"/>
      <c r="O170" s="73"/>
      <c r="P170" s="73"/>
      <c r="Q170" s="73"/>
      <c r="R170" s="73"/>
      <c r="S170" s="73"/>
      <c r="T170" s="73"/>
      <c r="U170" s="73"/>
    </row>
    <row r="171" spans="2:21" x14ac:dyDescent="0.3">
      <c r="B171" s="73"/>
      <c r="C171" s="74"/>
      <c r="D171" s="73"/>
      <c r="E171" s="73"/>
      <c r="F171" s="73"/>
      <c r="G171" s="73"/>
      <c r="H171" s="73"/>
      <c r="I171" s="73"/>
      <c r="J171" s="73"/>
      <c r="K171" s="73"/>
      <c r="L171" s="73"/>
      <c r="M171" s="73"/>
      <c r="N171" s="73"/>
      <c r="O171" s="73"/>
      <c r="P171" s="73"/>
      <c r="Q171" s="73"/>
      <c r="R171" s="73"/>
      <c r="S171" s="73"/>
      <c r="T171" s="73"/>
      <c r="U171" s="73"/>
    </row>
    <row r="172" spans="2:21" x14ac:dyDescent="0.3">
      <c r="B172" s="73"/>
      <c r="C172" s="74"/>
      <c r="D172" s="73"/>
      <c r="E172" s="73"/>
      <c r="F172" s="73"/>
      <c r="G172" s="73"/>
      <c r="H172" s="73"/>
      <c r="I172" s="73"/>
      <c r="J172" s="73"/>
      <c r="K172" s="73"/>
      <c r="L172" s="73"/>
      <c r="M172" s="73"/>
      <c r="N172" s="73"/>
      <c r="O172" s="73"/>
      <c r="P172" s="73"/>
      <c r="Q172" s="73"/>
      <c r="R172" s="73"/>
      <c r="S172" s="73"/>
      <c r="T172" s="73"/>
      <c r="U172" s="73"/>
    </row>
    <row r="173" spans="2:21" x14ac:dyDescent="0.3">
      <c r="B173" s="73"/>
      <c r="C173" s="74"/>
      <c r="D173" s="73"/>
      <c r="E173" s="73"/>
      <c r="F173" s="73"/>
      <c r="G173" s="73"/>
      <c r="H173" s="73"/>
      <c r="I173" s="73"/>
      <c r="J173" s="73"/>
      <c r="K173" s="73"/>
      <c r="L173" s="73"/>
      <c r="M173" s="73"/>
      <c r="N173" s="73"/>
      <c r="O173" s="73"/>
      <c r="P173" s="73"/>
      <c r="Q173" s="73"/>
      <c r="R173" s="73"/>
      <c r="S173" s="73"/>
      <c r="T173" s="73"/>
      <c r="U173" s="73"/>
    </row>
    <row r="174" spans="2:21" x14ac:dyDescent="0.3">
      <c r="B174" s="73"/>
      <c r="C174" s="74"/>
      <c r="D174" s="73"/>
      <c r="E174" s="73"/>
      <c r="F174" s="73"/>
      <c r="G174" s="73"/>
      <c r="H174" s="73"/>
      <c r="I174" s="73"/>
      <c r="J174" s="73"/>
      <c r="K174" s="73"/>
      <c r="L174" s="73"/>
      <c r="M174" s="73"/>
      <c r="N174" s="73"/>
      <c r="O174" s="73"/>
      <c r="P174" s="73"/>
      <c r="Q174" s="73"/>
      <c r="R174" s="73"/>
      <c r="S174" s="73"/>
      <c r="T174" s="73"/>
      <c r="U174" s="73"/>
    </row>
    <row r="175" spans="2:21" x14ac:dyDescent="0.3">
      <c r="B175" s="73"/>
      <c r="C175" s="74"/>
      <c r="D175" s="73"/>
      <c r="E175" s="73"/>
      <c r="F175" s="73"/>
      <c r="G175" s="73"/>
      <c r="H175" s="73"/>
      <c r="I175" s="73"/>
      <c r="J175" s="73"/>
      <c r="K175" s="73"/>
      <c r="L175" s="73"/>
      <c r="M175" s="73"/>
      <c r="N175" s="73"/>
      <c r="O175" s="73"/>
      <c r="P175" s="73"/>
      <c r="Q175" s="73"/>
      <c r="R175" s="73"/>
      <c r="S175" s="73"/>
      <c r="T175" s="73"/>
      <c r="U175" s="73"/>
    </row>
    <row r="176" spans="2:21" x14ac:dyDescent="0.3">
      <c r="B176" s="73"/>
      <c r="C176" s="74"/>
      <c r="D176" s="73"/>
      <c r="E176" s="73"/>
      <c r="F176" s="73"/>
      <c r="G176" s="73"/>
      <c r="H176" s="73"/>
      <c r="I176" s="73"/>
      <c r="J176" s="73"/>
      <c r="K176" s="73"/>
      <c r="L176" s="73"/>
      <c r="M176" s="73"/>
      <c r="N176" s="73"/>
      <c r="O176" s="73"/>
      <c r="P176" s="73"/>
      <c r="Q176" s="73"/>
      <c r="R176" s="73"/>
      <c r="S176" s="73"/>
      <c r="T176" s="73"/>
      <c r="U176" s="73"/>
    </row>
    <row r="177" spans="2:21" x14ac:dyDescent="0.3">
      <c r="B177" s="73"/>
      <c r="C177" s="74"/>
      <c r="D177" s="73"/>
      <c r="E177" s="73"/>
      <c r="F177" s="73"/>
      <c r="G177" s="73"/>
      <c r="H177" s="73"/>
      <c r="I177" s="73"/>
      <c r="J177" s="73"/>
      <c r="K177" s="73"/>
      <c r="L177" s="73"/>
      <c r="M177" s="73"/>
      <c r="N177" s="73"/>
      <c r="O177" s="73"/>
      <c r="P177" s="73"/>
      <c r="Q177" s="73"/>
      <c r="R177" s="73"/>
      <c r="S177" s="73"/>
      <c r="T177" s="73"/>
      <c r="U177" s="73"/>
    </row>
    <row r="178" spans="2:21" x14ac:dyDescent="0.3">
      <c r="B178" s="73"/>
      <c r="C178" s="74"/>
      <c r="D178" s="73"/>
      <c r="E178" s="73"/>
      <c r="F178" s="73"/>
      <c r="G178" s="73"/>
      <c r="H178" s="73"/>
      <c r="I178" s="73"/>
      <c r="J178" s="73"/>
      <c r="K178" s="73"/>
      <c r="L178" s="73"/>
      <c r="M178" s="73"/>
      <c r="N178" s="73"/>
      <c r="O178" s="73"/>
      <c r="P178" s="73"/>
      <c r="Q178" s="73"/>
      <c r="R178" s="73"/>
      <c r="S178" s="73"/>
      <c r="T178" s="73"/>
      <c r="U178" s="73"/>
    </row>
    <row r="179" spans="2:21" x14ac:dyDescent="0.3">
      <c r="B179" s="73"/>
      <c r="C179" s="74"/>
      <c r="D179" s="73"/>
      <c r="E179" s="73"/>
      <c r="F179" s="73"/>
      <c r="G179" s="73"/>
      <c r="H179" s="73"/>
      <c r="I179" s="73"/>
      <c r="J179" s="73"/>
      <c r="K179" s="73"/>
      <c r="L179" s="73"/>
      <c r="M179" s="73"/>
      <c r="N179" s="73"/>
      <c r="O179" s="73"/>
      <c r="P179" s="73"/>
      <c r="Q179" s="73"/>
      <c r="R179" s="73"/>
      <c r="S179" s="73"/>
      <c r="T179" s="73"/>
      <c r="U179" s="73"/>
    </row>
    <row r="180" spans="2:21" x14ac:dyDescent="0.3">
      <c r="B180" s="73"/>
      <c r="C180" s="74"/>
      <c r="D180" s="73"/>
      <c r="E180" s="73"/>
      <c r="F180" s="73"/>
      <c r="G180" s="73"/>
      <c r="H180" s="73"/>
      <c r="I180" s="73"/>
      <c r="J180" s="73"/>
      <c r="K180" s="73"/>
      <c r="L180" s="73"/>
      <c r="M180" s="73"/>
      <c r="N180" s="73"/>
      <c r="O180" s="73"/>
      <c r="P180" s="73"/>
      <c r="Q180" s="73"/>
      <c r="R180" s="73"/>
      <c r="S180" s="73"/>
      <c r="T180" s="73"/>
      <c r="U180" s="73"/>
    </row>
    <row r="181" spans="2:21" x14ac:dyDescent="0.3">
      <c r="B181" s="73"/>
      <c r="C181" s="74"/>
      <c r="D181" s="73"/>
      <c r="E181" s="73"/>
      <c r="F181" s="73"/>
      <c r="G181" s="73"/>
      <c r="H181" s="73"/>
      <c r="I181" s="73"/>
      <c r="J181" s="73"/>
      <c r="K181" s="73"/>
      <c r="L181" s="73"/>
      <c r="M181" s="73"/>
      <c r="N181" s="73"/>
      <c r="O181" s="73"/>
      <c r="P181" s="73"/>
      <c r="Q181" s="73"/>
      <c r="R181" s="73"/>
      <c r="S181" s="73"/>
      <c r="T181" s="73"/>
      <c r="U181" s="73"/>
    </row>
    <row r="182" spans="2:21" x14ac:dyDescent="0.3">
      <c r="B182" s="73"/>
      <c r="C182" s="74"/>
      <c r="D182" s="73"/>
      <c r="E182" s="73"/>
      <c r="F182" s="73"/>
      <c r="G182" s="73"/>
      <c r="H182" s="73"/>
      <c r="I182" s="73"/>
      <c r="J182" s="73"/>
      <c r="K182" s="73"/>
      <c r="L182" s="73"/>
      <c r="M182" s="73"/>
      <c r="N182" s="73"/>
      <c r="O182" s="73"/>
      <c r="P182" s="73"/>
      <c r="Q182" s="73"/>
      <c r="R182" s="73"/>
      <c r="S182" s="73"/>
      <c r="T182" s="73"/>
      <c r="U182" s="73"/>
    </row>
    <row r="183" spans="2:21" x14ac:dyDescent="0.3">
      <c r="B183" s="73"/>
      <c r="C183" s="74"/>
      <c r="D183" s="73"/>
      <c r="E183" s="73"/>
      <c r="F183" s="73"/>
      <c r="G183" s="73"/>
      <c r="H183" s="73"/>
      <c r="I183" s="73"/>
      <c r="J183" s="73"/>
      <c r="K183" s="73"/>
      <c r="L183" s="73"/>
      <c r="M183" s="73"/>
      <c r="N183" s="73"/>
      <c r="O183" s="73"/>
      <c r="P183" s="73"/>
      <c r="Q183" s="73"/>
      <c r="R183" s="73"/>
      <c r="S183" s="73"/>
      <c r="T183" s="73"/>
      <c r="U183" s="73"/>
    </row>
    <row r="184" spans="2:21" x14ac:dyDescent="0.3">
      <c r="B184" s="73"/>
      <c r="C184" s="74"/>
      <c r="D184" s="73"/>
      <c r="E184" s="73"/>
      <c r="F184" s="73"/>
      <c r="G184" s="73"/>
      <c r="H184" s="73"/>
      <c r="I184" s="73"/>
      <c r="J184" s="73"/>
      <c r="K184" s="73"/>
      <c r="L184" s="73"/>
      <c r="M184" s="73"/>
      <c r="N184" s="73"/>
      <c r="O184" s="73"/>
      <c r="P184" s="73"/>
      <c r="Q184" s="73"/>
      <c r="R184" s="73"/>
      <c r="S184" s="73"/>
      <c r="T184" s="73"/>
      <c r="U184" s="73"/>
    </row>
    <row r="185" spans="2:21" x14ac:dyDescent="0.3">
      <c r="B185" s="73"/>
      <c r="C185" s="74"/>
      <c r="D185" s="73"/>
      <c r="E185" s="73"/>
      <c r="F185" s="73"/>
      <c r="G185" s="73"/>
      <c r="H185" s="73"/>
      <c r="I185" s="73"/>
      <c r="J185" s="73"/>
      <c r="K185" s="73"/>
      <c r="L185" s="73"/>
      <c r="M185" s="73"/>
      <c r="N185" s="73"/>
      <c r="O185" s="73"/>
      <c r="P185" s="73"/>
      <c r="Q185" s="73"/>
      <c r="R185" s="73"/>
      <c r="S185" s="73"/>
      <c r="T185" s="73"/>
      <c r="U185" s="73"/>
    </row>
    <row r="186" spans="2:21" x14ac:dyDescent="0.3">
      <c r="B186" s="73"/>
      <c r="C186" s="74"/>
      <c r="D186" s="73"/>
      <c r="E186" s="73"/>
      <c r="F186" s="73"/>
      <c r="G186" s="73"/>
      <c r="H186" s="73"/>
      <c r="I186" s="73"/>
      <c r="J186" s="73"/>
      <c r="K186" s="73"/>
      <c r="L186" s="73"/>
      <c r="M186" s="73"/>
      <c r="N186" s="73"/>
      <c r="O186" s="73"/>
      <c r="P186" s="73"/>
      <c r="Q186" s="73"/>
      <c r="R186" s="73"/>
      <c r="S186" s="73"/>
      <c r="T186" s="73"/>
      <c r="U186" s="73"/>
    </row>
    <row r="187" spans="2:21" x14ac:dyDescent="0.3">
      <c r="B187" s="73"/>
      <c r="C187" s="74"/>
      <c r="D187" s="73"/>
      <c r="E187" s="73"/>
      <c r="F187" s="73"/>
      <c r="G187" s="73"/>
      <c r="H187" s="73"/>
      <c r="I187" s="73"/>
      <c r="J187" s="73"/>
      <c r="K187" s="73"/>
      <c r="L187" s="73"/>
      <c r="M187" s="73"/>
      <c r="N187" s="73"/>
      <c r="O187" s="73"/>
      <c r="P187" s="73"/>
      <c r="Q187" s="73"/>
      <c r="R187" s="73"/>
      <c r="S187" s="73"/>
      <c r="T187" s="73"/>
      <c r="U187" s="73"/>
    </row>
    <row r="188" spans="2:21" x14ac:dyDescent="0.3">
      <c r="B188" s="73"/>
      <c r="C188" s="74"/>
      <c r="D188" s="73"/>
      <c r="E188" s="73"/>
      <c r="F188" s="73"/>
      <c r="G188" s="73"/>
      <c r="H188" s="73"/>
      <c r="I188" s="73"/>
      <c r="J188" s="73"/>
      <c r="K188" s="73"/>
      <c r="L188" s="73"/>
      <c r="M188" s="73"/>
      <c r="N188" s="73"/>
      <c r="O188" s="73"/>
      <c r="P188" s="73"/>
      <c r="Q188" s="73"/>
      <c r="R188" s="73"/>
      <c r="S188" s="73"/>
      <c r="T188" s="73"/>
      <c r="U188" s="73"/>
    </row>
    <row r="189" spans="2:21" x14ac:dyDescent="0.3">
      <c r="B189" s="73"/>
      <c r="C189" s="74"/>
      <c r="D189" s="73"/>
      <c r="E189" s="73"/>
      <c r="F189" s="73"/>
      <c r="G189" s="73"/>
      <c r="H189" s="73"/>
      <c r="I189" s="73"/>
      <c r="J189" s="73"/>
      <c r="K189" s="73"/>
      <c r="L189" s="73"/>
      <c r="M189" s="73"/>
      <c r="N189" s="73"/>
      <c r="O189" s="73"/>
      <c r="P189" s="73"/>
      <c r="Q189" s="73"/>
      <c r="R189" s="73"/>
      <c r="S189" s="73"/>
      <c r="T189" s="73"/>
      <c r="U189" s="73"/>
    </row>
    <row r="190" spans="2:21" x14ac:dyDescent="0.3">
      <c r="B190" s="73"/>
      <c r="C190" s="74"/>
      <c r="D190" s="73"/>
      <c r="E190" s="73"/>
      <c r="F190" s="73"/>
      <c r="G190" s="73"/>
      <c r="H190" s="73"/>
      <c r="I190" s="73"/>
      <c r="J190" s="73"/>
      <c r="K190" s="73"/>
      <c r="L190" s="73"/>
      <c r="M190" s="73"/>
      <c r="N190" s="73"/>
      <c r="O190" s="73"/>
      <c r="P190" s="73"/>
      <c r="Q190" s="73"/>
      <c r="R190" s="73"/>
      <c r="S190" s="73"/>
      <c r="T190" s="73"/>
      <c r="U190" s="73"/>
    </row>
    <row r="191" spans="2:21" x14ac:dyDescent="0.3">
      <c r="B191" s="73"/>
      <c r="C191" s="74"/>
      <c r="D191" s="73"/>
      <c r="E191" s="73"/>
      <c r="F191" s="73"/>
      <c r="G191" s="73"/>
      <c r="H191" s="73"/>
      <c r="I191" s="73"/>
      <c r="J191" s="73"/>
      <c r="K191" s="73"/>
      <c r="L191" s="73"/>
      <c r="M191" s="73"/>
      <c r="N191" s="73"/>
      <c r="O191" s="73"/>
      <c r="P191" s="73"/>
      <c r="Q191" s="73"/>
      <c r="R191" s="73"/>
      <c r="S191" s="73"/>
      <c r="T191" s="73"/>
      <c r="U191" s="73"/>
    </row>
    <row r="192" spans="2:21" x14ac:dyDescent="0.3">
      <c r="B192" s="73"/>
      <c r="C192" s="74"/>
      <c r="D192" s="73"/>
      <c r="E192" s="73"/>
      <c r="F192" s="73"/>
      <c r="G192" s="73"/>
      <c r="H192" s="73"/>
      <c r="I192" s="73"/>
      <c r="J192" s="73"/>
      <c r="K192" s="73"/>
      <c r="L192" s="73"/>
      <c r="M192" s="73"/>
      <c r="N192" s="73"/>
      <c r="O192" s="73"/>
      <c r="P192" s="73"/>
      <c r="Q192" s="73"/>
      <c r="R192" s="73"/>
      <c r="S192" s="73"/>
      <c r="T192" s="73"/>
      <c r="U192" s="73"/>
    </row>
    <row r="193" spans="2:21" x14ac:dyDescent="0.3">
      <c r="B193" s="73"/>
      <c r="C193" s="74"/>
      <c r="D193" s="73"/>
      <c r="E193" s="73"/>
      <c r="F193" s="73"/>
      <c r="G193" s="73"/>
      <c r="H193" s="73"/>
      <c r="I193" s="73"/>
      <c r="J193" s="73"/>
      <c r="K193" s="73"/>
      <c r="L193" s="73"/>
      <c r="M193" s="73"/>
      <c r="N193" s="73"/>
      <c r="O193" s="73"/>
      <c r="P193" s="73"/>
      <c r="Q193" s="73"/>
      <c r="R193" s="73"/>
      <c r="S193" s="73"/>
      <c r="T193" s="73"/>
      <c r="U193" s="73"/>
    </row>
    <row r="194" spans="2:21" x14ac:dyDescent="0.3">
      <c r="B194" s="73"/>
      <c r="C194" s="74"/>
      <c r="D194" s="73"/>
      <c r="E194" s="73"/>
      <c r="F194" s="73"/>
      <c r="G194" s="73"/>
      <c r="H194" s="73"/>
      <c r="I194" s="73"/>
      <c r="J194" s="73"/>
      <c r="K194" s="73"/>
      <c r="L194" s="73"/>
      <c r="M194" s="73"/>
      <c r="N194" s="73"/>
      <c r="O194" s="73"/>
      <c r="P194" s="73"/>
      <c r="Q194" s="73"/>
      <c r="R194" s="73"/>
      <c r="S194" s="73"/>
      <c r="T194" s="73"/>
      <c r="U194" s="73"/>
    </row>
    <row r="195" spans="2:21" x14ac:dyDescent="0.3">
      <c r="B195" s="73"/>
      <c r="C195" s="74"/>
      <c r="D195" s="73"/>
      <c r="E195" s="73"/>
      <c r="F195" s="73"/>
      <c r="G195" s="73"/>
      <c r="H195" s="73"/>
      <c r="I195" s="73"/>
      <c r="J195" s="73"/>
      <c r="K195" s="73"/>
      <c r="L195" s="73"/>
      <c r="M195" s="73"/>
      <c r="N195" s="73"/>
      <c r="O195" s="73"/>
      <c r="P195" s="73"/>
      <c r="Q195" s="73"/>
      <c r="R195" s="73"/>
      <c r="S195" s="73"/>
      <c r="T195" s="73"/>
      <c r="U195" s="73"/>
    </row>
    <row r="196" spans="2:21" x14ac:dyDescent="0.3">
      <c r="B196" s="73"/>
      <c r="C196" s="74"/>
      <c r="D196" s="73"/>
      <c r="E196" s="73"/>
      <c r="F196" s="73"/>
      <c r="G196" s="73"/>
      <c r="H196" s="73"/>
      <c r="I196" s="73"/>
      <c r="J196" s="73"/>
      <c r="K196" s="73"/>
      <c r="L196" s="73"/>
      <c r="M196" s="73"/>
      <c r="N196" s="73"/>
      <c r="O196" s="73"/>
      <c r="P196" s="73"/>
      <c r="Q196" s="73"/>
      <c r="R196" s="73"/>
      <c r="S196" s="73"/>
      <c r="T196" s="73"/>
      <c r="U196" s="73"/>
    </row>
    <row r="197" spans="2:21" x14ac:dyDescent="0.3">
      <c r="B197" s="73"/>
      <c r="C197" s="74"/>
      <c r="D197" s="73"/>
      <c r="E197" s="73"/>
      <c r="F197" s="73"/>
      <c r="G197" s="73"/>
      <c r="H197" s="73"/>
      <c r="I197" s="73"/>
      <c r="J197" s="73"/>
      <c r="K197" s="73"/>
      <c r="L197" s="73"/>
      <c r="M197" s="73"/>
      <c r="N197" s="73"/>
      <c r="O197" s="73"/>
      <c r="P197" s="73"/>
      <c r="Q197" s="73"/>
      <c r="R197" s="73"/>
      <c r="S197" s="73"/>
      <c r="T197" s="73"/>
      <c r="U197" s="73"/>
    </row>
    <row r="198" spans="2:21" x14ac:dyDescent="0.3">
      <c r="B198" s="73"/>
      <c r="C198" s="74"/>
      <c r="D198" s="73"/>
      <c r="E198" s="73"/>
      <c r="F198" s="73"/>
      <c r="G198" s="73"/>
      <c r="H198" s="73"/>
      <c r="I198" s="73"/>
      <c r="J198" s="73"/>
      <c r="K198" s="73"/>
      <c r="L198" s="73"/>
      <c r="M198" s="73"/>
      <c r="N198" s="73"/>
      <c r="O198" s="73"/>
      <c r="P198" s="73"/>
      <c r="Q198" s="73"/>
      <c r="R198" s="73"/>
      <c r="S198" s="73"/>
      <c r="T198" s="73"/>
      <c r="U198" s="73"/>
    </row>
    <row r="199" spans="2:21" x14ac:dyDescent="0.3">
      <c r="B199" s="73"/>
      <c r="C199" s="74"/>
      <c r="D199" s="73"/>
      <c r="E199" s="73"/>
      <c r="F199" s="73"/>
      <c r="G199" s="73"/>
      <c r="H199" s="73"/>
      <c r="I199" s="73"/>
      <c r="J199" s="73"/>
      <c r="K199" s="73"/>
      <c r="L199" s="73"/>
      <c r="M199" s="73"/>
      <c r="N199" s="73"/>
      <c r="O199" s="73"/>
      <c r="P199" s="73"/>
      <c r="Q199" s="73"/>
      <c r="R199" s="73"/>
      <c r="S199" s="73"/>
      <c r="T199" s="73"/>
      <c r="U199" s="73"/>
    </row>
    <row r="200" spans="2:21" x14ac:dyDescent="0.3">
      <c r="B200" s="73"/>
      <c r="C200" s="74"/>
      <c r="D200" s="73"/>
      <c r="E200" s="73"/>
      <c r="F200" s="73"/>
      <c r="G200" s="73"/>
      <c r="H200" s="73"/>
      <c r="I200" s="73"/>
      <c r="J200" s="73"/>
      <c r="K200" s="73"/>
      <c r="L200" s="73"/>
      <c r="M200" s="73"/>
      <c r="N200" s="73"/>
      <c r="O200" s="73"/>
      <c r="P200" s="73"/>
      <c r="Q200" s="73"/>
      <c r="R200" s="73"/>
      <c r="S200" s="73"/>
      <c r="T200" s="73"/>
      <c r="U200" s="73"/>
    </row>
    <row r="201" spans="2:21" x14ac:dyDescent="0.3">
      <c r="B201" s="73"/>
      <c r="C201" s="74"/>
      <c r="D201" s="73"/>
      <c r="E201" s="73"/>
      <c r="F201" s="73"/>
      <c r="G201" s="73"/>
      <c r="H201" s="73"/>
      <c r="I201" s="73"/>
      <c r="J201" s="73"/>
      <c r="K201" s="73"/>
      <c r="L201" s="73"/>
      <c r="M201" s="73"/>
      <c r="N201" s="73"/>
      <c r="O201" s="73"/>
      <c r="P201" s="73"/>
      <c r="Q201" s="73"/>
      <c r="R201" s="73"/>
      <c r="S201" s="73"/>
      <c r="T201" s="73"/>
      <c r="U201" s="73"/>
    </row>
    <row r="202" spans="2:21" x14ac:dyDescent="0.3">
      <c r="B202" s="73"/>
      <c r="C202" s="74"/>
      <c r="D202" s="73"/>
      <c r="E202" s="73"/>
      <c r="F202" s="73"/>
      <c r="G202" s="73"/>
      <c r="H202" s="73"/>
      <c r="I202" s="73"/>
      <c r="J202" s="73"/>
      <c r="K202" s="73"/>
      <c r="L202" s="73"/>
      <c r="M202" s="73"/>
      <c r="N202" s="73"/>
      <c r="O202" s="73"/>
      <c r="P202" s="73"/>
      <c r="Q202" s="73"/>
      <c r="R202" s="73"/>
      <c r="S202" s="73"/>
      <c r="T202" s="73"/>
      <c r="U202" s="73"/>
    </row>
    <row r="203" spans="2:21" x14ac:dyDescent="0.3">
      <c r="B203" s="73"/>
      <c r="C203" s="74"/>
      <c r="D203" s="73"/>
      <c r="E203" s="73"/>
      <c r="F203" s="73"/>
      <c r="G203" s="73"/>
      <c r="H203" s="73"/>
      <c r="I203" s="73"/>
      <c r="J203" s="73"/>
      <c r="K203" s="73"/>
      <c r="L203" s="73"/>
      <c r="M203" s="73"/>
      <c r="N203" s="73"/>
      <c r="O203" s="73"/>
      <c r="P203" s="73"/>
      <c r="Q203" s="73"/>
      <c r="R203" s="73"/>
      <c r="S203" s="73"/>
      <c r="T203" s="73"/>
      <c r="U203" s="73"/>
    </row>
    <row r="204" spans="2:21" x14ac:dyDescent="0.3">
      <c r="B204" s="73"/>
      <c r="C204" s="74"/>
      <c r="D204" s="73"/>
      <c r="E204" s="73"/>
      <c r="F204" s="73"/>
      <c r="G204" s="73"/>
      <c r="H204" s="73"/>
      <c r="I204" s="73"/>
      <c r="J204" s="73"/>
      <c r="K204" s="73"/>
      <c r="L204" s="73"/>
      <c r="M204" s="73"/>
      <c r="N204" s="73"/>
      <c r="O204" s="73"/>
      <c r="P204" s="73"/>
      <c r="Q204" s="73"/>
      <c r="R204" s="73"/>
      <c r="S204" s="73"/>
      <c r="T204" s="73"/>
      <c r="U204" s="73"/>
    </row>
    <row r="205" spans="2:21" x14ac:dyDescent="0.3">
      <c r="B205" s="73"/>
      <c r="C205" s="74"/>
      <c r="D205" s="73"/>
      <c r="E205" s="73"/>
      <c r="F205" s="73"/>
      <c r="G205" s="73"/>
      <c r="H205" s="73"/>
      <c r="I205" s="73"/>
      <c r="J205" s="73"/>
      <c r="K205" s="73"/>
      <c r="L205" s="73"/>
      <c r="M205" s="73"/>
      <c r="N205" s="73"/>
      <c r="O205" s="73"/>
      <c r="P205" s="73"/>
      <c r="Q205" s="73"/>
      <c r="R205" s="73"/>
      <c r="S205" s="73"/>
      <c r="T205" s="73"/>
      <c r="U205" s="73"/>
    </row>
    <row r="206" spans="2:21" x14ac:dyDescent="0.3">
      <c r="B206" s="73"/>
      <c r="C206" s="74"/>
      <c r="D206" s="73"/>
      <c r="E206" s="73"/>
      <c r="F206" s="73"/>
      <c r="G206" s="73"/>
      <c r="H206" s="73"/>
      <c r="I206" s="73"/>
      <c r="J206" s="73"/>
      <c r="K206" s="73"/>
      <c r="L206" s="73"/>
      <c r="M206" s="73"/>
      <c r="N206" s="73"/>
      <c r="O206" s="73"/>
      <c r="P206" s="73"/>
      <c r="Q206" s="73"/>
      <c r="R206" s="73"/>
      <c r="S206" s="73"/>
      <c r="T206" s="73"/>
      <c r="U206" s="73"/>
    </row>
    <row r="207" spans="2:21" x14ac:dyDescent="0.3">
      <c r="B207" s="73"/>
      <c r="C207" s="74"/>
      <c r="D207" s="73"/>
      <c r="E207" s="73"/>
      <c r="F207" s="73"/>
      <c r="G207" s="73"/>
      <c r="H207" s="73"/>
      <c r="I207" s="73"/>
      <c r="J207" s="73"/>
      <c r="K207" s="73"/>
      <c r="L207" s="73"/>
      <c r="M207" s="73"/>
      <c r="N207" s="73"/>
      <c r="O207" s="73"/>
      <c r="P207" s="73"/>
      <c r="Q207" s="73"/>
      <c r="R207" s="73"/>
      <c r="S207" s="73"/>
      <c r="T207" s="73"/>
      <c r="U207" s="73"/>
    </row>
    <row r="208" spans="2:21" x14ac:dyDescent="0.3">
      <c r="B208" s="73"/>
      <c r="C208" s="74"/>
      <c r="D208" s="73"/>
      <c r="E208" s="73"/>
      <c r="F208" s="73"/>
      <c r="G208" s="73"/>
      <c r="H208" s="73"/>
      <c r="I208" s="73"/>
      <c r="J208" s="73"/>
      <c r="K208" s="73"/>
      <c r="L208" s="73"/>
      <c r="M208" s="73"/>
      <c r="N208" s="73"/>
      <c r="O208" s="73"/>
      <c r="P208" s="73"/>
      <c r="Q208" s="73"/>
      <c r="R208" s="73"/>
      <c r="S208" s="73"/>
      <c r="T208" s="73"/>
      <c r="U208" s="73"/>
    </row>
    <row r="209" spans="2:21" x14ac:dyDescent="0.3">
      <c r="B209" s="73"/>
      <c r="C209" s="74"/>
      <c r="D209" s="73"/>
      <c r="E209" s="73"/>
      <c r="F209" s="73"/>
      <c r="G209" s="73"/>
      <c r="H209" s="73"/>
      <c r="I209" s="73"/>
      <c r="J209" s="73"/>
      <c r="K209" s="73"/>
      <c r="L209" s="73"/>
      <c r="M209" s="73"/>
      <c r="N209" s="73"/>
      <c r="O209" s="73"/>
      <c r="P209" s="73"/>
      <c r="Q209" s="73"/>
      <c r="R209" s="73"/>
      <c r="S209" s="73"/>
      <c r="T209" s="73"/>
      <c r="U209" s="73"/>
    </row>
    <row r="210" spans="2:21" x14ac:dyDescent="0.3">
      <c r="B210" s="73"/>
      <c r="C210" s="74"/>
      <c r="D210" s="73"/>
      <c r="E210" s="73"/>
      <c r="F210" s="73"/>
      <c r="G210" s="73"/>
      <c r="H210" s="73"/>
      <c r="I210" s="73"/>
      <c r="J210" s="73"/>
      <c r="K210" s="73"/>
      <c r="L210" s="73"/>
      <c r="M210" s="73"/>
      <c r="N210" s="73"/>
      <c r="O210" s="73"/>
      <c r="P210" s="73"/>
      <c r="Q210" s="73"/>
      <c r="R210" s="73"/>
      <c r="S210" s="73"/>
      <c r="T210" s="73"/>
      <c r="U210" s="73"/>
    </row>
    <row r="211" spans="2:21" x14ac:dyDescent="0.3">
      <c r="B211" s="73"/>
      <c r="C211" s="74"/>
      <c r="D211" s="73"/>
      <c r="E211" s="73"/>
      <c r="F211" s="73"/>
      <c r="G211" s="73"/>
      <c r="H211" s="73"/>
      <c r="I211" s="73"/>
      <c r="J211" s="73"/>
      <c r="K211" s="73"/>
      <c r="L211" s="73"/>
      <c r="M211" s="73"/>
      <c r="N211" s="73"/>
      <c r="O211" s="73"/>
      <c r="P211" s="73"/>
      <c r="Q211" s="73"/>
      <c r="R211" s="73"/>
      <c r="S211" s="73"/>
      <c r="T211" s="73"/>
      <c r="U211" s="73"/>
    </row>
    <row r="212" spans="2:21" x14ac:dyDescent="0.3">
      <c r="B212" s="73"/>
      <c r="C212" s="74"/>
      <c r="D212" s="73"/>
      <c r="E212" s="73"/>
      <c r="F212" s="73"/>
      <c r="G212" s="73"/>
      <c r="H212" s="73"/>
      <c r="I212" s="73"/>
      <c r="J212" s="73"/>
      <c r="K212" s="73"/>
      <c r="L212" s="73"/>
      <c r="M212" s="73"/>
      <c r="N212" s="73"/>
      <c r="O212" s="73"/>
      <c r="P212" s="73"/>
      <c r="Q212" s="73"/>
      <c r="R212" s="73"/>
      <c r="S212" s="73"/>
      <c r="T212" s="73"/>
      <c r="U212" s="73"/>
    </row>
    <row r="213" spans="2:21" x14ac:dyDescent="0.3">
      <c r="B213" s="73"/>
      <c r="C213" s="74"/>
      <c r="D213" s="73"/>
      <c r="E213" s="73"/>
      <c r="F213" s="73"/>
      <c r="G213" s="73"/>
      <c r="H213" s="73"/>
      <c r="I213" s="73"/>
      <c r="J213" s="73"/>
      <c r="K213" s="73"/>
      <c r="L213" s="73"/>
      <c r="M213" s="73"/>
      <c r="N213" s="73"/>
      <c r="O213" s="73"/>
      <c r="P213" s="73"/>
      <c r="Q213" s="73"/>
      <c r="R213" s="73"/>
      <c r="S213" s="73"/>
      <c r="T213" s="73"/>
      <c r="U213" s="73"/>
    </row>
    <row r="214" spans="2:21" x14ac:dyDescent="0.3">
      <c r="B214" s="73"/>
      <c r="C214" s="74"/>
      <c r="D214" s="73"/>
      <c r="E214" s="73"/>
      <c r="F214" s="73"/>
      <c r="G214" s="73"/>
      <c r="H214" s="73"/>
      <c r="I214" s="73"/>
      <c r="J214" s="73"/>
      <c r="K214" s="73"/>
      <c r="L214" s="73"/>
      <c r="M214" s="73"/>
      <c r="N214" s="73"/>
      <c r="O214" s="73"/>
      <c r="P214" s="73"/>
      <c r="Q214" s="73"/>
      <c r="R214" s="73"/>
      <c r="S214" s="73"/>
      <c r="T214" s="73"/>
      <c r="U214" s="73"/>
    </row>
    <row r="215" spans="2:21" x14ac:dyDescent="0.3">
      <c r="B215" s="73"/>
      <c r="C215" s="74"/>
      <c r="D215" s="73"/>
      <c r="E215" s="73"/>
      <c r="F215" s="73"/>
      <c r="G215" s="73"/>
      <c r="H215" s="73"/>
      <c r="I215" s="73"/>
      <c r="J215" s="73"/>
      <c r="K215" s="73"/>
      <c r="L215" s="73"/>
      <c r="M215" s="73"/>
      <c r="N215" s="73"/>
      <c r="O215" s="73"/>
      <c r="P215" s="73"/>
      <c r="Q215" s="73"/>
      <c r="R215" s="73"/>
      <c r="S215" s="73"/>
      <c r="T215" s="73"/>
      <c r="U215" s="73"/>
    </row>
    <row r="216" spans="2:21" x14ac:dyDescent="0.3">
      <c r="B216" s="73"/>
      <c r="C216" s="74"/>
      <c r="D216" s="73"/>
      <c r="E216" s="73"/>
      <c r="F216" s="73"/>
      <c r="G216" s="73"/>
      <c r="H216" s="73"/>
      <c r="I216" s="73"/>
      <c r="J216" s="73"/>
      <c r="K216" s="73"/>
      <c r="L216" s="73"/>
      <c r="M216" s="73"/>
      <c r="N216" s="73"/>
      <c r="O216" s="73"/>
      <c r="P216" s="73"/>
      <c r="Q216" s="73"/>
      <c r="R216" s="73"/>
      <c r="S216" s="73"/>
      <c r="T216" s="73"/>
      <c r="U216" s="73"/>
    </row>
    <row r="217" spans="2:21" x14ac:dyDescent="0.3">
      <c r="B217" s="73"/>
      <c r="C217" s="74"/>
      <c r="D217" s="73"/>
      <c r="E217" s="73"/>
      <c r="F217" s="73"/>
      <c r="G217" s="73"/>
      <c r="H217" s="73"/>
      <c r="I217" s="73"/>
      <c r="J217" s="73"/>
      <c r="K217" s="73"/>
      <c r="L217" s="73"/>
      <c r="M217" s="73"/>
      <c r="N217" s="73"/>
      <c r="O217" s="73"/>
      <c r="P217" s="73"/>
      <c r="Q217" s="73"/>
      <c r="R217" s="73"/>
      <c r="S217" s="73"/>
      <c r="T217" s="73"/>
      <c r="U217" s="73"/>
    </row>
    <row r="218" spans="2:21" x14ac:dyDescent="0.3">
      <c r="B218" s="73"/>
      <c r="C218" s="74"/>
      <c r="D218" s="73"/>
      <c r="E218" s="73"/>
      <c r="F218" s="73"/>
      <c r="G218" s="73"/>
      <c r="H218" s="73"/>
      <c r="I218" s="73"/>
      <c r="J218" s="73"/>
      <c r="K218" s="73"/>
      <c r="L218" s="73"/>
      <c r="M218" s="73"/>
      <c r="N218" s="73"/>
      <c r="O218" s="73"/>
      <c r="P218" s="73"/>
      <c r="Q218" s="73"/>
      <c r="R218" s="73"/>
      <c r="S218" s="73"/>
      <c r="T218" s="73"/>
      <c r="U218" s="73"/>
    </row>
    <row r="219" spans="2:21" x14ac:dyDescent="0.3">
      <c r="B219" s="73"/>
      <c r="C219" s="74"/>
      <c r="D219" s="73"/>
      <c r="E219" s="73"/>
      <c r="F219" s="73"/>
      <c r="G219" s="73"/>
      <c r="H219" s="73"/>
      <c r="I219" s="73"/>
      <c r="J219" s="73"/>
      <c r="K219" s="73"/>
      <c r="L219" s="73"/>
      <c r="M219" s="73"/>
      <c r="N219" s="73"/>
      <c r="O219" s="73"/>
      <c r="P219" s="73"/>
      <c r="Q219" s="73"/>
      <c r="R219" s="73"/>
      <c r="S219" s="73"/>
      <c r="T219" s="73"/>
      <c r="U219" s="73"/>
    </row>
    <row r="220" spans="2:21" x14ac:dyDescent="0.3">
      <c r="B220" s="73"/>
      <c r="C220" s="74"/>
      <c r="D220" s="73"/>
      <c r="E220" s="73"/>
      <c r="F220" s="73"/>
      <c r="G220" s="73"/>
      <c r="H220" s="73"/>
      <c r="I220" s="73"/>
      <c r="J220" s="73"/>
      <c r="K220" s="73"/>
      <c r="L220" s="73"/>
      <c r="M220" s="73"/>
      <c r="N220" s="73"/>
      <c r="O220" s="73"/>
      <c r="P220" s="73"/>
      <c r="Q220" s="73"/>
      <c r="R220" s="73"/>
      <c r="S220" s="73"/>
      <c r="T220" s="73"/>
      <c r="U220" s="73"/>
    </row>
    <row r="221" spans="2:21" x14ac:dyDescent="0.3">
      <c r="B221" s="73"/>
      <c r="C221" s="74"/>
      <c r="D221" s="73"/>
      <c r="E221" s="73"/>
      <c r="F221" s="73"/>
      <c r="G221" s="73"/>
      <c r="H221" s="73"/>
      <c r="I221" s="73"/>
      <c r="J221" s="73"/>
      <c r="K221" s="73"/>
      <c r="L221" s="73"/>
      <c r="M221" s="73"/>
      <c r="N221" s="73"/>
      <c r="O221" s="73"/>
      <c r="P221" s="73"/>
      <c r="Q221" s="73"/>
      <c r="R221" s="73"/>
      <c r="S221" s="73"/>
      <c r="T221" s="73"/>
      <c r="U221" s="73"/>
    </row>
    <row r="222" spans="2:21" x14ac:dyDescent="0.3">
      <c r="B222" s="73"/>
      <c r="C222" s="74"/>
      <c r="D222" s="73"/>
      <c r="E222" s="73"/>
      <c r="F222" s="73"/>
      <c r="G222" s="73"/>
      <c r="H222" s="73"/>
      <c r="I222" s="73"/>
      <c r="J222" s="73"/>
      <c r="K222" s="73"/>
      <c r="L222" s="73"/>
      <c r="M222" s="73"/>
      <c r="N222" s="73"/>
      <c r="O222" s="73"/>
      <c r="P222" s="73"/>
      <c r="Q222" s="73"/>
      <c r="R222" s="73"/>
      <c r="S222" s="73"/>
      <c r="T222" s="73"/>
      <c r="U222" s="73"/>
    </row>
    <row r="223" spans="2:21" x14ac:dyDescent="0.3">
      <c r="B223" s="73"/>
      <c r="C223" s="74"/>
      <c r="D223" s="73"/>
      <c r="E223" s="73"/>
      <c r="F223" s="73"/>
      <c r="G223" s="73"/>
      <c r="H223" s="73"/>
      <c r="I223" s="73"/>
      <c r="J223" s="73"/>
      <c r="K223" s="73"/>
      <c r="L223" s="73"/>
      <c r="M223" s="73"/>
      <c r="N223" s="73"/>
      <c r="O223" s="73"/>
      <c r="P223" s="73"/>
      <c r="Q223" s="73"/>
      <c r="R223" s="73"/>
      <c r="S223" s="73"/>
      <c r="T223" s="73"/>
      <c r="U223" s="73"/>
    </row>
    <row r="224" spans="2:21" x14ac:dyDescent="0.3">
      <c r="B224" s="73"/>
      <c r="C224" s="74"/>
      <c r="D224" s="73"/>
      <c r="E224" s="73"/>
      <c r="F224" s="73"/>
      <c r="G224" s="73"/>
      <c r="H224" s="73"/>
      <c r="I224" s="73"/>
      <c r="J224" s="73"/>
      <c r="K224" s="73"/>
      <c r="L224" s="73"/>
      <c r="M224" s="73"/>
      <c r="N224" s="73"/>
      <c r="O224" s="73"/>
      <c r="P224" s="73"/>
      <c r="Q224" s="73"/>
      <c r="R224" s="73"/>
      <c r="S224" s="73"/>
      <c r="T224" s="73"/>
      <c r="U224" s="73"/>
    </row>
    <row r="225" spans="2:21" x14ac:dyDescent="0.3">
      <c r="B225" s="73"/>
      <c r="C225" s="74"/>
      <c r="D225" s="73"/>
      <c r="E225" s="73"/>
      <c r="F225" s="73"/>
      <c r="G225" s="73"/>
      <c r="H225" s="73"/>
      <c r="I225" s="73"/>
      <c r="J225" s="73"/>
      <c r="K225" s="73"/>
      <c r="L225" s="73"/>
      <c r="M225" s="73"/>
      <c r="N225" s="73"/>
      <c r="O225" s="73"/>
      <c r="P225" s="73"/>
      <c r="Q225" s="73"/>
      <c r="R225" s="73"/>
      <c r="S225" s="73"/>
      <c r="T225" s="73"/>
      <c r="U225" s="73"/>
    </row>
    <row r="226" spans="2:21" x14ac:dyDescent="0.3">
      <c r="B226" s="73"/>
      <c r="C226" s="74"/>
      <c r="D226" s="73"/>
      <c r="E226" s="73"/>
      <c r="F226" s="73"/>
      <c r="G226" s="73"/>
      <c r="H226" s="73"/>
      <c r="I226" s="73"/>
      <c r="J226" s="73"/>
      <c r="K226" s="73"/>
      <c r="L226" s="73"/>
      <c r="M226" s="73"/>
      <c r="N226" s="73"/>
      <c r="O226" s="73"/>
      <c r="P226" s="73"/>
      <c r="Q226" s="73"/>
      <c r="R226" s="73"/>
      <c r="S226" s="73"/>
      <c r="T226" s="73"/>
      <c r="U226" s="73"/>
    </row>
    <row r="227" spans="2:21" x14ac:dyDescent="0.3">
      <c r="B227" s="73"/>
      <c r="C227" s="74"/>
      <c r="D227" s="73"/>
      <c r="E227" s="73"/>
      <c r="F227" s="73"/>
      <c r="G227" s="73"/>
      <c r="H227" s="73"/>
      <c r="I227" s="73"/>
      <c r="J227" s="73"/>
      <c r="K227" s="73"/>
      <c r="L227" s="73"/>
      <c r="M227" s="73"/>
      <c r="N227" s="73"/>
      <c r="O227" s="73"/>
      <c r="P227" s="73"/>
      <c r="Q227" s="73"/>
      <c r="R227" s="73"/>
      <c r="S227" s="73"/>
      <c r="T227" s="73"/>
      <c r="U227" s="73"/>
    </row>
    <row r="228" spans="2:21" x14ac:dyDescent="0.3">
      <c r="B228" s="73"/>
      <c r="C228" s="74"/>
      <c r="D228" s="73"/>
      <c r="E228" s="73"/>
      <c r="F228" s="73"/>
      <c r="G228" s="73"/>
      <c r="H228" s="73"/>
      <c r="I228" s="73"/>
      <c r="J228" s="73"/>
      <c r="K228" s="73"/>
      <c r="L228" s="73"/>
      <c r="M228" s="73"/>
      <c r="N228" s="73"/>
      <c r="O228" s="73"/>
      <c r="P228" s="73"/>
      <c r="Q228" s="73"/>
      <c r="R228" s="73"/>
      <c r="S228" s="73"/>
      <c r="T228" s="73"/>
      <c r="U228" s="73"/>
    </row>
    <row r="229" spans="2:21" x14ac:dyDescent="0.3">
      <c r="B229" s="73"/>
      <c r="C229" s="74"/>
      <c r="D229" s="73"/>
      <c r="E229" s="73"/>
      <c r="F229" s="73"/>
      <c r="G229" s="73"/>
      <c r="H229" s="73"/>
      <c r="I229" s="73"/>
      <c r="J229" s="73"/>
      <c r="K229" s="73"/>
      <c r="L229" s="73"/>
      <c r="M229" s="73"/>
      <c r="N229" s="73"/>
      <c r="O229" s="73"/>
      <c r="P229" s="73"/>
      <c r="Q229" s="73"/>
      <c r="R229" s="73"/>
      <c r="S229" s="73"/>
      <c r="T229" s="73"/>
      <c r="U229" s="73"/>
    </row>
    <row r="230" spans="2:21" x14ac:dyDescent="0.3">
      <c r="B230" s="73"/>
      <c r="C230" s="74"/>
      <c r="D230" s="73"/>
      <c r="E230" s="73"/>
      <c r="F230" s="73"/>
      <c r="G230" s="73"/>
      <c r="H230" s="73"/>
      <c r="I230" s="73"/>
      <c r="J230" s="73"/>
      <c r="K230" s="73"/>
      <c r="L230" s="73"/>
      <c r="M230" s="73"/>
      <c r="N230" s="73"/>
      <c r="O230" s="73"/>
      <c r="P230" s="73"/>
      <c r="Q230" s="73"/>
      <c r="R230" s="73"/>
      <c r="S230" s="73"/>
      <c r="T230" s="73"/>
      <c r="U230" s="73"/>
    </row>
    <row r="231" spans="2:21" x14ac:dyDescent="0.3">
      <c r="B231" s="73"/>
      <c r="C231" s="74"/>
      <c r="D231" s="73"/>
      <c r="E231" s="73"/>
      <c r="F231" s="73"/>
      <c r="G231" s="73"/>
      <c r="H231" s="73"/>
      <c r="I231" s="73"/>
      <c r="J231" s="73"/>
      <c r="K231" s="73"/>
      <c r="L231" s="73"/>
      <c r="M231" s="73"/>
      <c r="N231" s="73"/>
      <c r="O231" s="73"/>
      <c r="P231" s="73"/>
      <c r="Q231" s="73"/>
      <c r="R231" s="73"/>
      <c r="S231" s="73"/>
      <c r="T231" s="73"/>
      <c r="U231" s="73"/>
    </row>
    <row r="232" spans="2:21" x14ac:dyDescent="0.3">
      <c r="B232" s="73"/>
      <c r="C232" s="74"/>
      <c r="D232" s="73"/>
      <c r="E232" s="73"/>
      <c r="F232" s="73"/>
      <c r="G232" s="73"/>
      <c r="H232" s="73"/>
      <c r="I232" s="73"/>
      <c r="J232" s="73"/>
      <c r="K232" s="73"/>
      <c r="L232" s="73"/>
      <c r="M232" s="73"/>
      <c r="N232" s="73"/>
      <c r="O232" s="73"/>
      <c r="P232" s="73"/>
      <c r="Q232" s="73"/>
      <c r="R232" s="73"/>
      <c r="S232" s="73"/>
      <c r="T232" s="73"/>
      <c r="U232" s="73"/>
    </row>
    <row r="233" spans="2:21" x14ac:dyDescent="0.3">
      <c r="B233" s="73"/>
      <c r="C233" s="74"/>
      <c r="D233" s="73"/>
      <c r="E233" s="73"/>
      <c r="F233" s="73"/>
      <c r="G233" s="73"/>
      <c r="H233" s="73"/>
      <c r="I233" s="73"/>
      <c r="J233" s="73"/>
      <c r="K233" s="73"/>
      <c r="L233" s="73"/>
      <c r="M233" s="73"/>
      <c r="N233" s="73"/>
      <c r="O233" s="73"/>
      <c r="P233" s="73"/>
      <c r="Q233" s="73"/>
      <c r="R233" s="73"/>
      <c r="S233" s="73"/>
      <c r="T233" s="73"/>
      <c r="U233" s="73"/>
    </row>
    <row r="234" spans="2:21" x14ac:dyDescent="0.3">
      <c r="B234" s="73"/>
      <c r="C234" s="74"/>
      <c r="D234" s="73"/>
      <c r="E234" s="73"/>
      <c r="F234" s="73"/>
      <c r="G234" s="73"/>
      <c r="H234" s="73"/>
      <c r="I234" s="73"/>
      <c r="J234" s="73"/>
      <c r="K234" s="73"/>
      <c r="L234" s="73"/>
      <c r="M234" s="73"/>
      <c r="N234" s="73"/>
      <c r="O234" s="73"/>
      <c r="P234" s="73"/>
      <c r="Q234" s="73"/>
      <c r="R234" s="73"/>
      <c r="S234" s="73"/>
      <c r="T234" s="73"/>
      <c r="U234" s="73"/>
    </row>
    <row r="235" spans="2:21" x14ac:dyDescent="0.3">
      <c r="B235" s="73"/>
      <c r="C235" s="74"/>
      <c r="D235" s="73"/>
      <c r="E235" s="73"/>
      <c r="F235" s="73"/>
      <c r="G235" s="73"/>
      <c r="H235" s="73"/>
      <c r="I235" s="73"/>
      <c r="J235" s="73"/>
      <c r="K235" s="73"/>
      <c r="L235" s="73"/>
      <c r="M235" s="73"/>
      <c r="N235" s="73"/>
      <c r="O235" s="73"/>
      <c r="P235" s="73"/>
      <c r="Q235" s="73"/>
      <c r="R235" s="73"/>
      <c r="S235" s="73"/>
      <c r="T235" s="73"/>
      <c r="U235" s="73"/>
    </row>
    <row r="236" spans="2:21" x14ac:dyDescent="0.3">
      <c r="B236" s="73"/>
      <c r="C236" s="74"/>
      <c r="D236" s="73"/>
      <c r="E236" s="73"/>
      <c r="F236" s="73"/>
      <c r="G236" s="73"/>
      <c r="H236" s="73"/>
      <c r="I236" s="73"/>
      <c r="J236" s="73"/>
      <c r="K236" s="73"/>
      <c r="L236" s="73"/>
      <c r="M236" s="73"/>
      <c r="N236" s="73"/>
      <c r="O236" s="73"/>
      <c r="P236" s="73"/>
      <c r="Q236" s="73"/>
      <c r="R236" s="73"/>
      <c r="S236" s="73"/>
      <c r="T236" s="73"/>
      <c r="U236" s="73"/>
    </row>
    <row r="237" spans="2:21" x14ac:dyDescent="0.3">
      <c r="B237" s="73"/>
      <c r="C237" s="74"/>
      <c r="D237" s="73"/>
      <c r="E237" s="73"/>
      <c r="F237" s="73"/>
      <c r="G237" s="73"/>
      <c r="H237" s="73"/>
      <c r="I237" s="73"/>
      <c r="J237" s="73"/>
      <c r="K237" s="73"/>
      <c r="L237" s="73"/>
      <c r="M237" s="73"/>
      <c r="N237" s="73"/>
      <c r="O237" s="73"/>
      <c r="P237" s="73"/>
      <c r="Q237" s="73"/>
      <c r="R237" s="73"/>
      <c r="S237" s="73"/>
      <c r="T237" s="73"/>
      <c r="U237" s="73"/>
    </row>
    <row r="238" spans="2:21" x14ac:dyDescent="0.3">
      <c r="B238" s="73"/>
      <c r="C238" s="74"/>
      <c r="D238" s="73"/>
      <c r="E238" s="73"/>
      <c r="F238" s="73"/>
      <c r="G238" s="73"/>
      <c r="H238" s="73"/>
      <c r="I238" s="73"/>
      <c r="J238" s="73"/>
      <c r="K238" s="73"/>
      <c r="L238" s="73"/>
      <c r="M238" s="73"/>
      <c r="N238" s="73"/>
      <c r="O238" s="73"/>
      <c r="P238" s="73"/>
      <c r="Q238" s="73"/>
      <c r="R238" s="73"/>
      <c r="S238" s="73"/>
      <c r="T238" s="73"/>
      <c r="U238" s="73"/>
    </row>
    <row r="239" spans="2:21" x14ac:dyDescent="0.3">
      <c r="B239" s="73"/>
      <c r="C239" s="74"/>
      <c r="D239" s="73"/>
      <c r="E239" s="73"/>
      <c r="F239" s="73"/>
      <c r="G239" s="73"/>
      <c r="H239" s="73"/>
      <c r="I239" s="73"/>
      <c r="J239" s="73"/>
      <c r="K239" s="73"/>
      <c r="L239" s="73"/>
      <c r="M239" s="73"/>
      <c r="N239" s="73"/>
      <c r="O239" s="73"/>
      <c r="P239" s="73"/>
      <c r="Q239" s="73"/>
      <c r="R239" s="73"/>
      <c r="S239" s="73"/>
      <c r="T239" s="73"/>
      <c r="U239" s="73"/>
    </row>
    <row r="240" spans="2:21" x14ac:dyDescent="0.3">
      <c r="B240" s="73"/>
      <c r="C240" s="74"/>
      <c r="D240" s="73"/>
      <c r="E240" s="73"/>
      <c r="F240" s="73"/>
      <c r="G240" s="73"/>
      <c r="H240" s="73"/>
      <c r="I240" s="73"/>
      <c r="J240" s="73"/>
      <c r="K240" s="73"/>
      <c r="L240" s="73"/>
      <c r="M240" s="73"/>
      <c r="N240" s="73"/>
      <c r="O240" s="73"/>
      <c r="P240" s="73"/>
      <c r="Q240" s="73"/>
      <c r="R240" s="73"/>
      <c r="S240" s="73"/>
      <c r="T240" s="73"/>
      <c r="U240" s="73"/>
    </row>
    <row r="241" spans="2:21" x14ac:dyDescent="0.3">
      <c r="B241" s="73"/>
      <c r="C241" s="74"/>
      <c r="D241" s="73"/>
      <c r="E241" s="73"/>
      <c r="F241" s="73"/>
      <c r="G241" s="73"/>
      <c r="H241" s="73"/>
      <c r="I241" s="73"/>
      <c r="J241" s="73"/>
      <c r="K241" s="73"/>
      <c r="L241" s="73"/>
      <c r="M241" s="73"/>
      <c r="N241" s="73"/>
      <c r="O241" s="73"/>
      <c r="P241" s="73"/>
      <c r="Q241" s="73"/>
      <c r="R241" s="73"/>
      <c r="S241" s="73"/>
      <c r="T241" s="73"/>
      <c r="U241" s="73"/>
    </row>
    <row r="242" spans="2:21" x14ac:dyDescent="0.3">
      <c r="B242" s="73"/>
      <c r="C242" s="74"/>
      <c r="D242" s="73"/>
      <c r="E242" s="73"/>
      <c r="F242" s="73"/>
      <c r="G242" s="73"/>
      <c r="H242" s="73"/>
      <c r="I242" s="73"/>
      <c r="J242" s="73"/>
      <c r="K242" s="73"/>
      <c r="L242" s="73"/>
      <c r="M242" s="73"/>
      <c r="N242" s="73"/>
      <c r="O242" s="73"/>
      <c r="P242" s="73"/>
      <c r="Q242" s="73"/>
      <c r="R242" s="73"/>
      <c r="S242" s="73"/>
      <c r="T242" s="73"/>
      <c r="U242" s="73"/>
    </row>
    <row r="243" spans="2:21" x14ac:dyDescent="0.3">
      <c r="B243" s="73"/>
      <c r="C243" s="74"/>
      <c r="D243" s="73"/>
      <c r="E243" s="73"/>
      <c r="F243" s="73"/>
      <c r="G243" s="73"/>
      <c r="H243" s="73"/>
      <c r="I243" s="73"/>
      <c r="J243" s="73"/>
      <c r="K243" s="73"/>
      <c r="L243" s="73"/>
      <c r="M243" s="73"/>
      <c r="N243" s="73"/>
      <c r="O243" s="73"/>
      <c r="P243" s="73"/>
      <c r="Q243" s="73"/>
      <c r="R243" s="73"/>
      <c r="S243" s="73"/>
      <c r="T243" s="73"/>
      <c r="U243" s="73"/>
    </row>
    <row r="244" spans="2:21" x14ac:dyDescent="0.3">
      <c r="B244" s="73"/>
      <c r="C244" s="74"/>
      <c r="D244" s="73"/>
      <c r="E244" s="73"/>
      <c r="F244" s="73"/>
      <c r="G244" s="73"/>
      <c r="H244" s="73"/>
      <c r="I244" s="73"/>
      <c r="J244" s="73"/>
      <c r="K244" s="73"/>
      <c r="L244" s="73"/>
      <c r="M244" s="73"/>
      <c r="N244" s="73"/>
      <c r="O244" s="73"/>
      <c r="P244" s="73"/>
      <c r="Q244" s="73"/>
      <c r="R244" s="73"/>
      <c r="S244" s="73"/>
      <c r="T244" s="73"/>
      <c r="U244" s="73"/>
    </row>
    <row r="245" spans="2:21" x14ac:dyDescent="0.3">
      <c r="B245" s="73"/>
      <c r="C245" s="74"/>
      <c r="D245" s="73"/>
      <c r="E245" s="73"/>
      <c r="F245" s="73"/>
      <c r="G245" s="73"/>
      <c r="H245" s="73"/>
      <c r="I245" s="73"/>
      <c r="J245" s="73"/>
      <c r="K245" s="73"/>
      <c r="L245" s="73"/>
      <c r="M245" s="73"/>
      <c r="N245" s="73"/>
      <c r="O245" s="73"/>
      <c r="P245" s="73"/>
      <c r="Q245" s="73"/>
      <c r="R245" s="73"/>
      <c r="S245" s="73"/>
      <c r="T245" s="73"/>
      <c r="U245" s="73"/>
    </row>
    <row r="246" spans="2:21" x14ac:dyDescent="0.3">
      <c r="B246" s="73"/>
      <c r="C246" s="74"/>
      <c r="D246" s="73"/>
      <c r="E246" s="73"/>
      <c r="F246" s="73"/>
      <c r="G246" s="73"/>
      <c r="H246" s="73"/>
      <c r="I246" s="73"/>
      <c r="J246" s="73"/>
      <c r="K246" s="73"/>
      <c r="L246" s="73"/>
      <c r="M246" s="73"/>
      <c r="N246" s="73"/>
      <c r="O246" s="73"/>
      <c r="P246" s="73"/>
      <c r="Q246" s="73"/>
      <c r="R246" s="73"/>
      <c r="S246" s="73"/>
      <c r="T246" s="73"/>
      <c r="U246" s="73"/>
    </row>
    <row r="247" spans="2:21" x14ac:dyDescent="0.3">
      <c r="B247" s="73"/>
      <c r="C247" s="74"/>
      <c r="D247" s="73"/>
      <c r="E247" s="73"/>
      <c r="F247" s="73"/>
      <c r="G247" s="73"/>
      <c r="H247" s="73"/>
      <c r="I247" s="73"/>
      <c r="J247" s="73"/>
      <c r="K247" s="73"/>
      <c r="L247" s="73"/>
      <c r="M247" s="73"/>
      <c r="N247" s="73"/>
      <c r="O247" s="73"/>
      <c r="P247" s="73"/>
      <c r="Q247" s="73"/>
      <c r="R247" s="73"/>
      <c r="S247" s="73"/>
      <c r="T247" s="73"/>
      <c r="U247" s="73"/>
    </row>
    <row r="248" spans="2:21" x14ac:dyDescent="0.3">
      <c r="B248" s="73"/>
      <c r="C248" s="74"/>
      <c r="D248" s="73"/>
      <c r="E248" s="73"/>
      <c r="F248" s="73"/>
      <c r="G248" s="73"/>
      <c r="H248" s="73"/>
      <c r="I248" s="73"/>
      <c r="J248" s="73"/>
      <c r="K248" s="73"/>
      <c r="L248" s="73"/>
      <c r="M248" s="73"/>
      <c r="N248" s="73"/>
      <c r="O248" s="73"/>
      <c r="P248" s="73"/>
      <c r="Q248" s="73"/>
      <c r="R248" s="73"/>
      <c r="S248" s="73"/>
      <c r="T248" s="73"/>
      <c r="U248" s="73"/>
    </row>
    <row r="249" spans="2:21" x14ac:dyDescent="0.3">
      <c r="B249" s="73"/>
      <c r="C249" s="74"/>
      <c r="D249" s="73"/>
      <c r="E249" s="73"/>
      <c r="F249" s="73"/>
      <c r="G249" s="73"/>
      <c r="H249" s="73"/>
      <c r="I249" s="73"/>
      <c r="J249" s="73"/>
      <c r="K249" s="73"/>
      <c r="L249" s="73"/>
      <c r="M249" s="73"/>
      <c r="N249" s="73"/>
      <c r="O249" s="73"/>
      <c r="P249" s="73"/>
      <c r="Q249" s="73"/>
      <c r="R249" s="73"/>
      <c r="S249" s="73"/>
      <c r="T249" s="73"/>
      <c r="U249" s="73"/>
    </row>
    <row r="250" spans="2:21" x14ac:dyDescent="0.3">
      <c r="B250" s="73"/>
      <c r="C250" s="74"/>
      <c r="D250" s="73"/>
      <c r="E250" s="73"/>
      <c r="F250" s="73"/>
      <c r="G250" s="73"/>
      <c r="H250" s="73"/>
      <c r="I250" s="73"/>
      <c r="J250" s="73"/>
      <c r="K250" s="73"/>
      <c r="L250" s="73"/>
      <c r="M250" s="73"/>
      <c r="N250" s="73"/>
      <c r="O250" s="73"/>
      <c r="P250" s="73"/>
      <c r="Q250" s="73"/>
      <c r="R250" s="73"/>
      <c r="S250" s="73"/>
      <c r="T250" s="73"/>
      <c r="U250" s="73"/>
    </row>
    <row r="251" spans="2:21" x14ac:dyDescent="0.3">
      <c r="B251" s="73"/>
      <c r="C251" s="74"/>
      <c r="D251" s="73"/>
      <c r="E251" s="73"/>
      <c r="F251" s="73"/>
      <c r="G251" s="73"/>
      <c r="H251" s="73"/>
      <c r="I251" s="73"/>
      <c r="J251" s="73"/>
      <c r="K251" s="73"/>
      <c r="L251" s="73"/>
      <c r="M251" s="73"/>
      <c r="N251" s="73"/>
      <c r="O251" s="73"/>
      <c r="P251" s="73"/>
      <c r="Q251" s="73"/>
      <c r="R251" s="73"/>
      <c r="S251" s="73"/>
      <c r="T251" s="73"/>
      <c r="U251" s="73"/>
    </row>
    <row r="252" spans="2:21" x14ac:dyDescent="0.3">
      <c r="B252" s="73"/>
      <c r="C252" s="74"/>
      <c r="D252" s="73"/>
      <c r="E252" s="73"/>
      <c r="F252" s="73"/>
      <c r="G252" s="73"/>
      <c r="H252" s="73"/>
      <c r="I252" s="73"/>
      <c r="J252" s="73"/>
      <c r="K252" s="73"/>
      <c r="L252" s="73"/>
      <c r="M252" s="73"/>
      <c r="N252" s="73"/>
      <c r="O252" s="73"/>
      <c r="P252" s="73"/>
      <c r="Q252" s="73"/>
      <c r="R252" s="73"/>
      <c r="S252" s="73"/>
      <c r="T252" s="73"/>
      <c r="U252" s="73"/>
    </row>
    <row r="253" spans="2:21" x14ac:dyDescent="0.3">
      <c r="B253" s="73"/>
      <c r="C253" s="74"/>
      <c r="D253" s="73"/>
      <c r="E253" s="73"/>
      <c r="F253" s="73"/>
      <c r="G253" s="73"/>
      <c r="H253" s="73"/>
      <c r="I253" s="73"/>
      <c r="J253" s="73"/>
      <c r="K253" s="73"/>
      <c r="L253" s="73"/>
      <c r="M253" s="73"/>
      <c r="N253" s="73"/>
      <c r="O253" s="73"/>
      <c r="P253" s="73"/>
      <c r="Q253" s="73"/>
      <c r="R253" s="73"/>
      <c r="S253" s="73"/>
      <c r="T253" s="73"/>
      <c r="U253" s="73"/>
    </row>
    <row r="254" spans="2:21" x14ac:dyDescent="0.3">
      <c r="B254" s="73"/>
      <c r="C254" s="74"/>
      <c r="D254" s="73"/>
      <c r="E254" s="73"/>
      <c r="F254" s="73"/>
      <c r="G254" s="73"/>
      <c r="H254" s="73"/>
      <c r="I254" s="73"/>
      <c r="J254" s="73"/>
      <c r="K254" s="73"/>
      <c r="L254" s="73"/>
      <c r="M254" s="73"/>
      <c r="N254" s="73"/>
      <c r="O254" s="73"/>
      <c r="P254" s="73"/>
      <c r="Q254" s="73"/>
      <c r="R254" s="73"/>
      <c r="S254" s="73"/>
      <c r="T254" s="73"/>
      <c r="U254" s="73"/>
    </row>
    <row r="255" spans="2:21" x14ac:dyDescent="0.3">
      <c r="B255" s="73"/>
      <c r="C255" s="74"/>
      <c r="D255" s="73"/>
      <c r="E255" s="73"/>
      <c r="F255" s="73"/>
      <c r="G255" s="73"/>
      <c r="H255" s="73"/>
      <c r="I255" s="73"/>
      <c r="J255" s="73"/>
      <c r="K255" s="73"/>
      <c r="L255" s="73"/>
      <c r="M255" s="73"/>
      <c r="N255" s="73"/>
      <c r="O255" s="73"/>
      <c r="P255" s="73"/>
      <c r="Q255" s="73"/>
      <c r="R255" s="73"/>
      <c r="S255" s="73"/>
      <c r="T255" s="73"/>
      <c r="U255" s="73"/>
    </row>
    <row r="256" spans="2:21" x14ac:dyDescent="0.3">
      <c r="B256" s="73"/>
      <c r="C256" s="74"/>
      <c r="D256" s="73"/>
      <c r="E256" s="73"/>
      <c r="F256" s="73"/>
      <c r="G256" s="73"/>
      <c r="H256" s="73"/>
      <c r="I256" s="73"/>
      <c r="J256" s="73"/>
      <c r="K256" s="73"/>
      <c r="L256" s="73"/>
      <c r="M256" s="73"/>
      <c r="N256" s="73"/>
      <c r="O256" s="73"/>
      <c r="P256" s="73"/>
      <c r="Q256" s="73"/>
      <c r="R256" s="73"/>
      <c r="S256" s="73"/>
      <c r="T256" s="73"/>
      <c r="U256" s="73"/>
    </row>
    <row r="257" spans="2:21" x14ac:dyDescent="0.3">
      <c r="B257" s="73"/>
      <c r="C257" s="74"/>
      <c r="D257" s="73"/>
      <c r="E257" s="73"/>
      <c r="F257" s="73"/>
      <c r="G257" s="73"/>
      <c r="H257" s="73"/>
      <c r="I257" s="73"/>
      <c r="J257" s="73"/>
      <c r="K257" s="73"/>
      <c r="L257" s="73"/>
      <c r="M257" s="73"/>
      <c r="N257" s="73"/>
      <c r="O257" s="73"/>
      <c r="P257" s="73"/>
      <c r="Q257" s="73"/>
      <c r="R257" s="73"/>
      <c r="S257" s="73"/>
      <c r="T257" s="73"/>
      <c r="U257" s="73"/>
    </row>
    <row r="258" spans="2:21" x14ac:dyDescent="0.3">
      <c r="B258" s="73"/>
      <c r="C258" s="74"/>
      <c r="D258" s="73"/>
      <c r="E258" s="73"/>
      <c r="F258" s="73"/>
      <c r="G258" s="73"/>
      <c r="H258" s="73"/>
      <c r="I258" s="73"/>
      <c r="J258" s="73"/>
      <c r="K258" s="73"/>
      <c r="L258" s="73"/>
      <c r="M258" s="73"/>
      <c r="N258" s="73"/>
      <c r="O258" s="73"/>
      <c r="P258" s="73"/>
      <c r="Q258" s="73"/>
      <c r="R258" s="73"/>
      <c r="S258" s="73"/>
      <c r="T258" s="73"/>
      <c r="U258" s="73"/>
    </row>
    <row r="259" spans="2:21" x14ac:dyDescent="0.3">
      <c r="B259" s="73"/>
      <c r="C259" s="74"/>
      <c r="D259" s="73"/>
      <c r="E259" s="73"/>
      <c r="F259" s="73"/>
      <c r="G259" s="73"/>
      <c r="H259" s="73"/>
      <c r="I259" s="73"/>
      <c r="J259" s="73"/>
      <c r="K259" s="73"/>
      <c r="L259" s="73"/>
      <c r="M259" s="73"/>
      <c r="N259" s="73"/>
      <c r="O259" s="73"/>
      <c r="P259" s="73"/>
      <c r="Q259" s="73"/>
      <c r="R259" s="73"/>
      <c r="S259" s="73"/>
      <c r="T259" s="73"/>
      <c r="U259" s="73"/>
    </row>
    <row r="260" spans="2:21" x14ac:dyDescent="0.3">
      <c r="B260" s="73"/>
      <c r="C260" s="74"/>
      <c r="D260" s="73"/>
      <c r="E260" s="73"/>
      <c r="F260" s="73"/>
      <c r="G260" s="73"/>
      <c r="H260" s="73"/>
      <c r="I260" s="73"/>
      <c r="J260" s="73"/>
      <c r="K260" s="73"/>
      <c r="L260" s="73"/>
      <c r="M260" s="73"/>
      <c r="N260" s="73"/>
      <c r="O260" s="73"/>
      <c r="P260" s="73"/>
      <c r="Q260" s="73"/>
      <c r="R260" s="73"/>
      <c r="S260" s="73"/>
      <c r="T260" s="73"/>
      <c r="U260" s="73"/>
    </row>
    <row r="261" spans="2:21" x14ac:dyDescent="0.3">
      <c r="B261" s="73"/>
      <c r="C261" s="74"/>
      <c r="D261" s="73"/>
      <c r="E261" s="73"/>
      <c r="F261" s="73"/>
      <c r="G261" s="73"/>
      <c r="H261" s="73"/>
      <c r="I261" s="73"/>
      <c r="J261" s="73"/>
      <c r="K261" s="73"/>
      <c r="L261" s="73"/>
      <c r="M261" s="73"/>
      <c r="N261" s="73"/>
      <c r="O261" s="73"/>
      <c r="P261" s="73"/>
      <c r="Q261" s="73"/>
      <c r="R261" s="73"/>
      <c r="S261" s="73"/>
      <c r="T261" s="73"/>
      <c r="U261" s="73"/>
    </row>
    <row r="262" spans="2:21" x14ac:dyDescent="0.3">
      <c r="B262" s="73"/>
      <c r="C262" s="74"/>
      <c r="D262" s="73"/>
      <c r="E262" s="73"/>
      <c r="F262" s="73"/>
      <c r="G262" s="73"/>
      <c r="H262" s="73"/>
      <c r="I262" s="73"/>
      <c r="J262" s="73"/>
      <c r="K262" s="73"/>
      <c r="L262" s="73"/>
      <c r="M262" s="73"/>
      <c r="N262" s="73"/>
      <c r="O262" s="73"/>
      <c r="P262" s="73"/>
      <c r="Q262" s="73"/>
      <c r="R262" s="73"/>
      <c r="S262" s="73"/>
      <c r="T262" s="73"/>
      <c r="U262" s="73"/>
    </row>
    <row r="263" spans="2:21" x14ac:dyDescent="0.3">
      <c r="B263" s="73"/>
      <c r="C263" s="74"/>
      <c r="D263" s="73"/>
      <c r="E263" s="73"/>
      <c r="F263" s="73"/>
      <c r="G263" s="73"/>
      <c r="H263" s="73"/>
      <c r="I263" s="73"/>
      <c r="J263" s="73"/>
      <c r="K263" s="73"/>
      <c r="L263" s="73"/>
      <c r="M263" s="73"/>
      <c r="N263" s="73"/>
      <c r="O263" s="73"/>
      <c r="P263" s="73"/>
      <c r="Q263" s="73"/>
      <c r="R263" s="73"/>
      <c r="S263" s="73"/>
      <c r="T263" s="73"/>
      <c r="U263" s="73"/>
    </row>
    <row r="264" spans="2:21" x14ac:dyDescent="0.3">
      <c r="B264" s="73"/>
      <c r="C264" s="74"/>
      <c r="D264" s="73"/>
      <c r="E264" s="73"/>
      <c r="F264" s="73"/>
      <c r="G264" s="73"/>
      <c r="H264" s="73"/>
      <c r="I264" s="73"/>
      <c r="J264" s="73"/>
      <c r="K264" s="73"/>
      <c r="L264" s="73"/>
      <c r="M264" s="73"/>
      <c r="N264" s="73"/>
      <c r="O264" s="73"/>
      <c r="P264" s="73"/>
      <c r="Q264" s="73"/>
      <c r="R264" s="73"/>
      <c r="S264" s="73"/>
      <c r="T264" s="73"/>
      <c r="U264" s="73"/>
    </row>
    <row r="265" spans="2:21" x14ac:dyDescent="0.3">
      <c r="B265" s="73"/>
      <c r="C265" s="74"/>
      <c r="D265" s="73"/>
      <c r="E265" s="73"/>
      <c r="F265" s="73"/>
      <c r="G265" s="73"/>
      <c r="H265" s="73"/>
      <c r="I265" s="73"/>
      <c r="J265" s="73"/>
      <c r="K265" s="73"/>
      <c r="L265" s="73"/>
      <c r="M265" s="73"/>
      <c r="N265" s="73"/>
      <c r="O265" s="73"/>
      <c r="P265" s="73"/>
      <c r="Q265" s="73"/>
      <c r="R265" s="73"/>
      <c r="S265" s="73"/>
      <c r="T265" s="73"/>
      <c r="U265" s="73"/>
    </row>
    <row r="266" spans="2:21" x14ac:dyDescent="0.3">
      <c r="B266" s="73"/>
      <c r="C266" s="74"/>
      <c r="D266" s="73"/>
      <c r="E266" s="73"/>
      <c r="F266" s="73"/>
      <c r="G266" s="73"/>
      <c r="H266" s="73"/>
      <c r="I266" s="73"/>
      <c r="J266" s="73"/>
      <c r="K266" s="73"/>
      <c r="L266" s="73"/>
      <c r="M266" s="73"/>
      <c r="N266" s="73"/>
      <c r="O266" s="73"/>
      <c r="P266" s="73"/>
      <c r="Q266" s="73"/>
      <c r="R266" s="73"/>
      <c r="S266" s="73"/>
      <c r="T266" s="73"/>
      <c r="U266" s="73"/>
    </row>
    <row r="267" spans="2:21" x14ac:dyDescent="0.3">
      <c r="B267" s="73"/>
      <c r="C267" s="74"/>
      <c r="D267" s="73"/>
      <c r="E267" s="73"/>
      <c r="F267" s="73"/>
      <c r="G267" s="73"/>
      <c r="H267" s="73"/>
      <c r="I267" s="73"/>
      <c r="J267" s="73"/>
      <c r="K267" s="73"/>
      <c r="L267" s="73"/>
      <c r="M267" s="73"/>
      <c r="N267" s="73"/>
      <c r="O267" s="73"/>
      <c r="P267" s="73"/>
      <c r="Q267" s="73"/>
      <c r="R267" s="73"/>
      <c r="S267" s="73"/>
      <c r="T267" s="73"/>
      <c r="U267" s="73"/>
    </row>
    <row r="268" spans="2:21" x14ac:dyDescent="0.3">
      <c r="B268" s="73"/>
      <c r="C268" s="74"/>
      <c r="D268" s="73"/>
      <c r="E268" s="73"/>
      <c r="F268" s="73"/>
      <c r="G268" s="73"/>
      <c r="H268" s="73"/>
      <c r="I268" s="73"/>
      <c r="J268" s="73"/>
      <c r="K268" s="73"/>
      <c r="L268" s="73"/>
      <c r="M268" s="73"/>
      <c r="N268" s="73"/>
      <c r="O268" s="73"/>
      <c r="P268" s="73"/>
      <c r="Q268" s="73"/>
      <c r="R268" s="73"/>
      <c r="S268" s="73"/>
      <c r="T268" s="73"/>
      <c r="U268" s="73"/>
    </row>
    <row r="269" spans="2:21" x14ac:dyDescent="0.3">
      <c r="B269" s="73"/>
      <c r="C269" s="74"/>
      <c r="D269" s="73"/>
      <c r="E269" s="73"/>
      <c r="F269" s="73"/>
      <c r="G269" s="73"/>
      <c r="H269" s="73"/>
      <c r="I269" s="73"/>
      <c r="J269" s="73"/>
      <c r="K269" s="73"/>
      <c r="L269" s="73"/>
      <c r="M269" s="73"/>
      <c r="N269" s="73"/>
      <c r="O269" s="73"/>
      <c r="P269" s="73"/>
      <c r="Q269" s="73"/>
      <c r="R269" s="73"/>
      <c r="S269" s="73"/>
      <c r="T269" s="73"/>
      <c r="U269" s="73"/>
    </row>
    <row r="270" spans="2:21" x14ac:dyDescent="0.3">
      <c r="B270" s="73"/>
      <c r="C270" s="74"/>
      <c r="D270" s="73"/>
      <c r="E270" s="73"/>
      <c r="F270" s="73"/>
      <c r="G270" s="73"/>
      <c r="H270" s="73"/>
      <c r="I270" s="73"/>
      <c r="J270" s="73"/>
      <c r="K270" s="73"/>
      <c r="L270" s="73"/>
      <c r="M270" s="73"/>
      <c r="N270" s="73"/>
      <c r="O270" s="73"/>
      <c r="P270" s="73"/>
      <c r="Q270" s="73"/>
      <c r="R270" s="73"/>
      <c r="S270" s="73"/>
      <c r="T270" s="73"/>
      <c r="U270" s="73"/>
    </row>
    <row r="271" spans="2:21" x14ac:dyDescent="0.3">
      <c r="B271" s="73"/>
      <c r="C271" s="74"/>
      <c r="D271" s="73"/>
      <c r="E271" s="73"/>
      <c r="F271" s="73"/>
      <c r="G271" s="73"/>
      <c r="H271" s="73"/>
      <c r="I271" s="73"/>
      <c r="J271" s="73"/>
      <c r="K271" s="73"/>
      <c r="L271" s="73"/>
      <c r="M271" s="73"/>
      <c r="N271" s="73"/>
      <c r="O271" s="73"/>
      <c r="P271" s="73"/>
      <c r="Q271" s="73"/>
      <c r="R271" s="73"/>
      <c r="S271" s="73"/>
      <c r="T271" s="73"/>
      <c r="U271" s="73"/>
    </row>
    <row r="272" spans="2:21" x14ac:dyDescent="0.3">
      <c r="B272" s="73"/>
      <c r="C272" s="74"/>
      <c r="D272" s="73"/>
      <c r="E272" s="73"/>
      <c r="F272" s="73"/>
      <c r="G272" s="73"/>
      <c r="H272" s="73"/>
      <c r="I272" s="73"/>
      <c r="J272" s="73"/>
      <c r="K272" s="73"/>
      <c r="L272" s="73"/>
      <c r="M272" s="73"/>
      <c r="N272" s="73"/>
      <c r="O272" s="73"/>
      <c r="P272" s="73"/>
      <c r="Q272" s="73"/>
      <c r="R272" s="73"/>
      <c r="S272" s="73"/>
      <c r="T272" s="73"/>
      <c r="U272" s="73"/>
    </row>
    <row r="273" spans="2:21" x14ac:dyDescent="0.3">
      <c r="B273" s="73"/>
      <c r="C273" s="74"/>
      <c r="D273" s="73"/>
      <c r="E273" s="73"/>
      <c r="F273" s="73"/>
      <c r="G273" s="73"/>
      <c r="H273" s="73"/>
      <c r="I273" s="73"/>
      <c r="J273" s="73"/>
      <c r="K273" s="73"/>
      <c r="L273" s="73"/>
      <c r="M273" s="73"/>
      <c r="N273" s="73"/>
      <c r="O273" s="73"/>
      <c r="P273" s="73"/>
      <c r="Q273" s="73"/>
      <c r="R273" s="73"/>
      <c r="S273" s="73"/>
      <c r="T273" s="73"/>
      <c r="U273" s="73"/>
    </row>
    <row r="274" spans="2:21" x14ac:dyDescent="0.3">
      <c r="B274" s="73"/>
      <c r="C274" s="74"/>
      <c r="D274" s="73"/>
      <c r="E274" s="73"/>
      <c r="F274" s="73"/>
      <c r="G274" s="73"/>
      <c r="H274" s="73"/>
      <c r="I274" s="73"/>
      <c r="J274" s="73"/>
      <c r="K274" s="73"/>
      <c r="L274" s="73"/>
      <c r="M274" s="73"/>
      <c r="N274" s="73"/>
      <c r="O274" s="73"/>
      <c r="P274" s="73"/>
      <c r="Q274" s="73"/>
      <c r="R274" s="73"/>
      <c r="S274" s="73"/>
      <c r="T274" s="73"/>
      <c r="U274" s="73"/>
    </row>
    <row r="275" spans="2:21" x14ac:dyDescent="0.3">
      <c r="B275" s="73"/>
      <c r="C275" s="74"/>
      <c r="D275" s="73"/>
      <c r="E275" s="73"/>
      <c r="F275" s="73"/>
      <c r="G275" s="73"/>
      <c r="H275" s="73"/>
      <c r="I275" s="73"/>
      <c r="J275" s="73"/>
      <c r="K275" s="73"/>
      <c r="L275" s="73"/>
      <c r="M275" s="73"/>
      <c r="N275" s="73"/>
      <c r="O275" s="73"/>
      <c r="P275" s="73"/>
      <c r="Q275" s="73"/>
      <c r="R275" s="73"/>
      <c r="S275" s="73"/>
      <c r="T275" s="73"/>
      <c r="U275" s="73"/>
    </row>
    <row r="276" spans="2:21" x14ac:dyDescent="0.3">
      <c r="B276" s="73"/>
      <c r="C276" s="74"/>
      <c r="D276" s="73"/>
      <c r="E276" s="73"/>
      <c r="F276" s="73"/>
      <c r="G276" s="73"/>
      <c r="H276" s="73"/>
      <c r="I276" s="73"/>
      <c r="J276" s="73"/>
      <c r="K276" s="73"/>
      <c r="L276" s="73"/>
      <c r="M276" s="73"/>
      <c r="N276" s="73"/>
      <c r="O276" s="73"/>
      <c r="P276" s="73"/>
      <c r="Q276" s="73"/>
      <c r="R276" s="73"/>
      <c r="S276" s="73"/>
      <c r="T276" s="73"/>
      <c r="U276" s="73"/>
    </row>
    <row r="277" spans="2:21" x14ac:dyDescent="0.3">
      <c r="B277" s="73"/>
      <c r="C277" s="74"/>
      <c r="D277" s="73"/>
      <c r="E277" s="73"/>
      <c r="F277" s="73"/>
      <c r="G277" s="73"/>
      <c r="H277" s="73"/>
      <c r="I277" s="73"/>
      <c r="J277" s="73"/>
      <c r="K277" s="73"/>
      <c r="L277" s="73"/>
      <c r="M277" s="73"/>
      <c r="N277" s="73"/>
      <c r="O277" s="73"/>
      <c r="P277" s="73"/>
      <c r="Q277" s="73"/>
      <c r="R277" s="73"/>
      <c r="S277" s="73"/>
      <c r="T277" s="73"/>
      <c r="U277" s="73"/>
    </row>
    <row r="278" spans="2:21" x14ac:dyDescent="0.3">
      <c r="B278" s="73"/>
      <c r="C278" s="74"/>
      <c r="D278" s="73"/>
      <c r="E278" s="73"/>
      <c r="F278" s="73"/>
      <c r="G278" s="73"/>
      <c r="H278" s="73"/>
      <c r="I278" s="73"/>
      <c r="J278" s="73"/>
      <c r="K278" s="73"/>
      <c r="L278" s="73"/>
      <c r="M278" s="73"/>
      <c r="N278" s="73"/>
      <c r="O278" s="73"/>
      <c r="P278" s="73"/>
      <c r="Q278" s="73"/>
      <c r="R278" s="73"/>
      <c r="S278" s="73"/>
      <c r="T278" s="73"/>
      <c r="U278" s="73"/>
    </row>
    <row r="279" spans="2:21" x14ac:dyDescent="0.3">
      <c r="B279" s="73"/>
      <c r="C279" s="74"/>
      <c r="D279" s="73"/>
      <c r="E279" s="73"/>
      <c r="F279" s="73"/>
      <c r="G279" s="73"/>
      <c r="H279" s="73"/>
      <c r="I279" s="73"/>
      <c r="J279" s="73"/>
      <c r="K279" s="73"/>
      <c r="L279" s="73"/>
      <c r="M279" s="73"/>
      <c r="N279" s="73"/>
      <c r="O279" s="73"/>
      <c r="P279" s="73"/>
      <c r="Q279" s="73"/>
      <c r="R279" s="73"/>
      <c r="S279" s="73"/>
      <c r="T279" s="73"/>
      <c r="U279" s="73"/>
    </row>
    <row r="280" spans="2:21" x14ac:dyDescent="0.3">
      <c r="B280" s="73"/>
      <c r="C280" s="74"/>
      <c r="D280" s="73"/>
      <c r="E280" s="73"/>
      <c r="F280" s="73"/>
      <c r="G280" s="73"/>
      <c r="H280" s="73"/>
      <c r="I280" s="73"/>
      <c r="J280" s="73"/>
      <c r="K280" s="73"/>
      <c r="L280" s="73"/>
      <c r="M280" s="73"/>
      <c r="N280" s="73"/>
      <c r="O280" s="73"/>
      <c r="P280" s="73"/>
      <c r="Q280" s="73"/>
      <c r="R280" s="73"/>
      <c r="S280" s="73"/>
      <c r="T280" s="73"/>
      <c r="U280" s="73"/>
    </row>
    <row r="281" spans="2:21" x14ac:dyDescent="0.3">
      <c r="B281" s="73"/>
      <c r="C281" s="74"/>
      <c r="D281" s="73"/>
      <c r="E281" s="73"/>
      <c r="F281" s="73"/>
      <c r="G281" s="73"/>
      <c r="H281" s="73"/>
      <c r="I281" s="73"/>
      <c r="J281" s="73"/>
      <c r="K281" s="73"/>
      <c r="L281" s="73"/>
      <c r="M281" s="73"/>
      <c r="N281" s="73"/>
      <c r="O281" s="73"/>
      <c r="P281" s="73"/>
      <c r="Q281" s="73"/>
      <c r="R281" s="73"/>
      <c r="S281" s="73"/>
      <c r="T281" s="73"/>
      <c r="U281" s="73"/>
    </row>
    <row r="282" spans="2:21" x14ac:dyDescent="0.3">
      <c r="B282" s="73"/>
      <c r="C282" s="74"/>
      <c r="D282" s="73"/>
      <c r="E282" s="73"/>
      <c r="F282" s="73"/>
      <c r="G282" s="73"/>
      <c r="H282" s="73"/>
      <c r="I282" s="73"/>
      <c r="J282" s="73"/>
      <c r="K282" s="73"/>
      <c r="L282" s="73"/>
      <c r="M282" s="73"/>
      <c r="N282" s="73"/>
      <c r="O282" s="73"/>
      <c r="P282" s="73"/>
      <c r="Q282" s="73"/>
      <c r="R282" s="73"/>
      <c r="S282" s="73"/>
      <c r="T282" s="73"/>
      <c r="U282" s="73"/>
    </row>
    <row r="283" spans="2:21" x14ac:dyDescent="0.3">
      <c r="B283" s="73"/>
      <c r="C283" s="74"/>
      <c r="D283" s="73"/>
      <c r="E283" s="73"/>
      <c r="F283" s="73"/>
      <c r="G283" s="73"/>
      <c r="H283" s="73"/>
      <c r="I283" s="73"/>
      <c r="J283" s="73"/>
      <c r="K283" s="73"/>
      <c r="L283" s="73"/>
      <c r="M283" s="73"/>
      <c r="N283" s="73"/>
      <c r="O283" s="73"/>
      <c r="P283" s="73"/>
      <c r="Q283" s="73"/>
      <c r="R283" s="73"/>
      <c r="S283" s="73"/>
      <c r="T283" s="73"/>
      <c r="U283" s="73"/>
    </row>
    <row r="284" spans="2:21" x14ac:dyDescent="0.3">
      <c r="B284" s="73"/>
      <c r="C284" s="74"/>
      <c r="D284" s="73"/>
      <c r="E284" s="73"/>
      <c r="F284" s="73"/>
      <c r="G284" s="73"/>
      <c r="H284" s="73"/>
      <c r="I284" s="73"/>
      <c r="J284" s="73"/>
      <c r="K284" s="73"/>
      <c r="L284" s="73"/>
      <c r="M284" s="73"/>
      <c r="N284" s="73"/>
      <c r="O284" s="73"/>
      <c r="P284" s="73"/>
      <c r="Q284" s="73"/>
      <c r="R284" s="73"/>
      <c r="S284" s="73"/>
      <c r="T284" s="73"/>
      <c r="U284" s="73"/>
    </row>
    <row r="285" spans="2:21" x14ac:dyDescent="0.3">
      <c r="B285" s="73"/>
      <c r="C285" s="74"/>
      <c r="D285" s="73"/>
      <c r="E285" s="73"/>
      <c r="F285" s="73"/>
      <c r="G285" s="73"/>
      <c r="H285" s="73"/>
      <c r="I285" s="73"/>
      <c r="J285" s="73"/>
      <c r="K285" s="73"/>
      <c r="L285" s="73"/>
      <c r="M285" s="73"/>
      <c r="N285" s="73"/>
      <c r="O285" s="73"/>
      <c r="P285" s="73"/>
      <c r="Q285" s="73"/>
      <c r="R285" s="73"/>
      <c r="S285" s="73"/>
      <c r="T285" s="73"/>
      <c r="U285" s="73"/>
    </row>
    <row r="286" spans="2:21" x14ac:dyDescent="0.3">
      <c r="B286" s="73"/>
      <c r="C286" s="74"/>
      <c r="D286" s="73"/>
      <c r="E286" s="73"/>
      <c r="F286" s="73"/>
      <c r="G286" s="73"/>
      <c r="H286" s="73"/>
      <c r="I286" s="73"/>
      <c r="J286" s="73"/>
      <c r="K286" s="73"/>
      <c r="L286" s="73"/>
      <c r="M286" s="73"/>
      <c r="N286" s="73"/>
      <c r="O286" s="73"/>
      <c r="P286" s="73"/>
      <c r="Q286" s="73"/>
      <c r="R286" s="73"/>
      <c r="S286" s="73"/>
      <c r="T286" s="73"/>
      <c r="U286" s="73"/>
    </row>
    <row r="287" spans="2:21" x14ac:dyDescent="0.3">
      <c r="B287" s="73"/>
      <c r="C287" s="74"/>
      <c r="D287" s="73"/>
      <c r="E287" s="73"/>
      <c r="F287" s="73"/>
      <c r="G287" s="73"/>
      <c r="H287" s="73"/>
      <c r="I287" s="73"/>
      <c r="J287" s="73"/>
      <c r="K287" s="73"/>
      <c r="L287" s="73"/>
      <c r="M287" s="73"/>
      <c r="N287" s="73"/>
      <c r="O287" s="73"/>
      <c r="P287" s="73"/>
      <c r="Q287" s="73"/>
      <c r="R287" s="73"/>
      <c r="S287" s="73"/>
      <c r="T287" s="73"/>
      <c r="U287" s="73"/>
    </row>
    <row r="288" spans="2:21" x14ac:dyDescent="0.3">
      <c r="B288" s="73"/>
      <c r="C288" s="74"/>
      <c r="D288" s="73"/>
      <c r="E288" s="73"/>
      <c r="F288" s="73"/>
      <c r="G288" s="73"/>
      <c r="H288" s="73"/>
      <c r="I288" s="73"/>
      <c r="J288" s="73"/>
      <c r="K288" s="73"/>
      <c r="L288" s="73"/>
      <c r="M288" s="73"/>
      <c r="N288" s="73"/>
      <c r="O288" s="73"/>
      <c r="P288" s="73"/>
      <c r="Q288" s="73"/>
      <c r="R288" s="73"/>
      <c r="S288" s="73"/>
      <c r="T288" s="73"/>
      <c r="U288" s="73"/>
    </row>
    <row r="289" spans="2:21" x14ac:dyDescent="0.3">
      <c r="B289" s="73"/>
      <c r="C289" s="74"/>
      <c r="D289" s="73"/>
      <c r="E289" s="73"/>
      <c r="F289" s="73"/>
      <c r="G289" s="73"/>
      <c r="H289" s="73"/>
      <c r="I289" s="73"/>
      <c r="J289" s="73"/>
      <c r="K289" s="73"/>
      <c r="L289" s="73"/>
      <c r="M289" s="73"/>
      <c r="N289" s="73"/>
      <c r="O289" s="73"/>
      <c r="P289" s="73"/>
      <c r="Q289" s="73"/>
      <c r="R289" s="73"/>
      <c r="S289" s="73"/>
      <c r="T289" s="73"/>
      <c r="U289" s="73"/>
    </row>
    <row r="290" spans="2:21" x14ac:dyDescent="0.3">
      <c r="B290" s="73"/>
      <c r="C290" s="74"/>
      <c r="D290" s="73"/>
      <c r="E290" s="73"/>
      <c r="F290" s="73"/>
      <c r="G290" s="73"/>
      <c r="H290" s="73"/>
      <c r="I290" s="73"/>
      <c r="J290" s="73"/>
      <c r="K290" s="73"/>
      <c r="L290" s="73"/>
      <c r="M290" s="73"/>
      <c r="N290" s="73"/>
      <c r="O290" s="73"/>
      <c r="P290" s="73"/>
      <c r="Q290" s="73"/>
      <c r="R290" s="73"/>
      <c r="S290" s="73"/>
      <c r="T290" s="73"/>
      <c r="U290" s="73"/>
    </row>
    <row r="291" spans="2:21" x14ac:dyDescent="0.3">
      <c r="B291" s="73"/>
      <c r="C291" s="74"/>
      <c r="D291" s="73"/>
      <c r="E291" s="73"/>
      <c r="F291" s="73"/>
      <c r="G291" s="73"/>
      <c r="H291" s="73"/>
      <c r="I291" s="73"/>
      <c r="J291" s="73"/>
      <c r="K291" s="73"/>
      <c r="L291" s="73"/>
      <c r="M291" s="73"/>
      <c r="N291" s="73"/>
      <c r="O291" s="73"/>
      <c r="P291" s="73"/>
      <c r="Q291" s="73"/>
      <c r="R291" s="73"/>
      <c r="S291" s="73"/>
      <c r="T291" s="73"/>
      <c r="U291" s="73"/>
    </row>
    <row r="292" spans="2:21" x14ac:dyDescent="0.3">
      <c r="B292" s="73"/>
      <c r="C292" s="74"/>
      <c r="D292" s="73"/>
      <c r="E292" s="73"/>
      <c r="F292" s="73"/>
      <c r="G292" s="73"/>
      <c r="H292" s="73"/>
      <c r="I292" s="73"/>
      <c r="J292" s="73"/>
      <c r="K292" s="73"/>
      <c r="L292" s="73"/>
      <c r="M292" s="73"/>
      <c r="N292" s="73"/>
      <c r="O292" s="73"/>
      <c r="P292" s="73"/>
      <c r="Q292" s="73"/>
      <c r="R292" s="73"/>
      <c r="S292" s="73"/>
      <c r="T292" s="73"/>
      <c r="U292" s="73"/>
    </row>
    <row r="293" spans="2:21" x14ac:dyDescent="0.3">
      <c r="B293" s="73"/>
      <c r="C293" s="74"/>
      <c r="D293" s="73"/>
      <c r="E293" s="73"/>
      <c r="F293" s="73"/>
      <c r="G293" s="73"/>
      <c r="H293" s="73"/>
      <c r="I293" s="73"/>
      <c r="J293" s="73"/>
      <c r="K293" s="73"/>
      <c r="L293" s="73"/>
      <c r="M293" s="73"/>
      <c r="N293" s="73"/>
      <c r="O293" s="73"/>
      <c r="P293" s="73"/>
      <c r="Q293" s="73"/>
      <c r="R293" s="73"/>
      <c r="S293" s="73"/>
      <c r="T293" s="73"/>
      <c r="U293" s="73"/>
    </row>
    <row r="294" spans="2:21" x14ac:dyDescent="0.3">
      <c r="B294" s="73"/>
      <c r="C294" s="74"/>
      <c r="D294" s="73"/>
      <c r="E294" s="73"/>
      <c r="F294" s="73"/>
      <c r="G294" s="73"/>
      <c r="H294" s="73"/>
      <c r="I294" s="73"/>
      <c r="J294" s="73"/>
      <c r="K294" s="73"/>
      <c r="L294" s="73"/>
      <c r="M294" s="73"/>
      <c r="N294" s="73"/>
      <c r="O294" s="73"/>
      <c r="P294" s="73"/>
      <c r="Q294" s="73"/>
      <c r="R294" s="73"/>
      <c r="S294" s="73"/>
      <c r="T294" s="73"/>
      <c r="U294" s="73"/>
    </row>
    <row r="295" spans="2:21" x14ac:dyDescent="0.3">
      <c r="B295" s="73"/>
      <c r="C295" s="74"/>
      <c r="D295" s="73"/>
      <c r="E295" s="73"/>
      <c r="F295" s="73"/>
      <c r="G295" s="73"/>
      <c r="H295" s="73"/>
      <c r="I295" s="73"/>
      <c r="J295" s="73"/>
      <c r="K295" s="73"/>
      <c r="L295" s="73"/>
      <c r="M295" s="73"/>
      <c r="N295" s="73"/>
      <c r="O295" s="73"/>
      <c r="P295" s="73"/>
      <c r="Q295" s="73"/>
      <c r="R295" s="73"/>
      <c r="S295" s="73"/>
      <c r="T295" s="73"/>
      <c r="U295" s="73"/>
    </row>
    <row r="296" spans="2:21" x14ac:dyDescent="0.3">
      <c r="B296" s="73"/>
      <c r="C296" s="74"/>
      <c r="D296" s="73"/>
      <c r="E296" s="73"/>
      <c r="F296" s="73"/>
      <c r="G296" s="73"/>
      <c r="H296" s="73"/>
      <c r="I296" s="73"/>
      <c r="J296" s="73"/>
      <c r="K296" s="73"/>
      <c r="L296" s="73"/>
      <c r="M296" s="73"/>
      <c r="N296" s="73"/>
      <c r="O296" s="73"/>
      <c r="P296" s="73"/>
      <c r="Q296" s="73"/>
      <c r="R296" s="73"/>
      <c r="S296" s="73"/>
      <c r="T296" s="73"/>
      <c r="U296" s="73"/>
    </row>
    <row r="297" spans="2:21" x14ac:dyDescent="0.3">
      <c r="B297" s="73"/>
      <c r="C297" s="74"/>
      <c r="D297" s="73"/>
      <c r="E297" s="73"/>
      <c r="F297" s="73"/>
      <c r="G297" s="73"/>
      <c r="H297" s="73"/>
      <c r="I297" s="73"/>
      <c r="J297" s="73"/>
      <c r="K297" s="73"/>
      <c r="L297" s="73"/>
      <c r="M297" s="73"/>
      <c r="N297" s="73"/>
      <c r="O297" s="73"/>
      <c r="P297" s="73"/>
      <c r="Q297" s="73"/>
      <c r="R297" s="73"/>
      <c r="S297" s="73"/>
      <c r="T297" s="73"/>
      <c r="U297" s="73"/>
    </row>
    <row r="298" spans="2:21" x14ac:dyDescent="0.3">
      <c r="B298" s="73"/>
      <c r="C298" s="74"/>
      <c r="D298" s="73"/>
      <c r="E298" s="73"/>
      <c r="F298" s="73"/>
      <c r="G298" s="73"/>
      <c r="H298" s="73"/>
      <c r="I298" s="73"/>
      <c r="J298" s="73"/>
      <c r="K298" s="73"/>
      <c r="L298" s="73"/>
      <c r="M298" s="73"/>
      <c r="N298" s="73"/>
      <c r="O298" s="73"/>
      <c r="P298" s="73"/>
      <c r="Q298" s="73"/>
      <c r="R298" s="73"/>
      <c r="S298" s="73"/>
      <c r="T298" s="73"/>
      <c r="U298" s="73"/>
    </row>
    <row r="299" spans="2:21" x14ac:dyDescent="0.3">
      <c r="B299" s="73"/>
      <c r="C299" s="74"/>
      <c r="D299" s="73"/>
      <c r="E299" s="73"/>
      <c r="F299" s="73"/>
      <c r="G299" s="73"/>
      <c r="H299" s="73"/>
      <c r="I299" s="73"/>
      <c r="J299" s="73"/>
      <c r="K299" s="73"/>
      <c r="L299" s="73"/>
      <c r="M299" s="73"/>
      <c r="N299" s="73"/>
      <c r="O299" s="73"/>
      <c r="P299" s="73"/>
      <c r="Q299" s="73"/>
      <c r="R299" s="73"/>
      <c r="S299" s="73"/>
      <c r="T299" s="73"/>
      <c r="U299" s="73"/>
    </row>
    <row r="300" spans="2:21" x14ac:dyDescent="0.3">
      <c r="B300" s="73"/>
      <c r="C300" s="74"/>
      <c r="D300" s="73"/>
      <c r="E300" s="73"/>
      <c r="F300" s="73"/>
      <c r="G300" s="73"/>
      <c r="H300" s="73"/>
      <c r="I300" s="73"/>
      <c r="J300" s="73"/>
      <c r="K300" s="73"/>
      <c r="L300" s="73"/>
      <c r="M300" s="73"/>
      <c r="N300" s="73"/>
      <c r="O300" s="73"/>
      <c r="P300" s="73"/>
      <c r="Q300" s="73"/>
      <c r="R300" s="73"/>
      <c r="S300" s="73"/>
      <c r="T300" s="73"/>
      <c r="U300" s="73"/>
    </row>
    <row r="301" spans="2:21" x14ac:dyDescent="0.3">
      <c r="B301" s="73"/>
      <c r="C301" s="74"/>
      <c r="D301" s="73"/>
      <c r="E301" s="73"/>
      <c r="F301" s="73"/>
      <c r="G301" s="73"/>
      <c r="H301" s="73"/>
      <c r="I301" s="73"/>
      <c r="J301" s="73"/>
      <c r="K301" s="73"/>
      <c r="L301" s="73"/>
      <c r="M301" s="73"/>
      <c r="N301" s="73"/>
      <c r="O301" s="73"/>
      <c r="P301" s="73"/>
      <c r="Q301" s="73"/>
      <c r="R301" s="73"/>
      <c r="S301" s="73"/>
      <c r="T301" s="73"/>
      <c r="U301" s="73"/>
    </row>
    <row r="302" spans="2:21" x14ac:dyDescent="0.3">
      <c r="B302" s="73"/>
      <c r="C302" s="74"/>
      <c r="D302" s="73"/>
      <c r="E302" s="73"/>
      <c r="F302" s="73"/>
      <c r="G302" s="73"/>
      <c r="H302" s="73"/>
      <c r="I302" s="73"/>
      <c r="J302" s="73"/>
      <c r="K302" s="73"/>
      <c r="L302" s="73"/>
      <c r="M302" s="73"/>
      <c r="N302" s="73"/>
      <c r="O302" s="73"/>
      <c r="P302" s="73"/>
      <c r="Q302" s="73"/>
      <c r="R302" s="73"/>
      <c r="S302" s="73"/>
      <c r="T302" s="73"/>
      <c r="U302" s="73"/>
    </row>
    <row r="303" spans="2:21" x14ac:dyDescent="0.3">
      <c r="B303" s="73"/>
      <c r="C303" s="74"/>
      <c r="D303" s="73"/>
      <c r="E303" s="73"/>
      <c r="F303" s="73"/>
      <c r="G303" s="73"/>
      <c r="H303" s="73"/>
      <c r="I303" s="73"/>
      <c r="J303" s="73"/>
      <c r="K303" s="73"/>
      <c r="L303" s="73"/>
      <c r="M303" s="73"/>
      <c r="N303" s="73"/>
      <c r="O303" s="73"/>
      <c r="P303" s="73"/>
      <c r="Q303" s="73"/>
      <c r="R303" s="73"/>
      <c r="S303" s="73"/>
      <c r="T303" s="73"/>
      <c r="U303" s="73"/>
    </row>
    <row r="304" spans="2:21" x14ac:dyDescent="0.3">
      <c r="B304" s="73"/>
      <c r="C304" s="74"/>
      <c r="D304" s="73"/>
      <c r="E304" s="73"/>
      <c r="F304" s="73"/>
      <c r="G304" s="73"/>
      <c r="H304" s="73"/>
      <c r="I304" s="73"/>
      <c r="J304" s="73"/>
      <c r="K304" s="73"/>
      <c r="L304" s="73"/>
      <c r="M304" s="73"/>
      <c r="N304" s="73"/>
      <c r="O304" s="73"/>
      <c r="P304" s="73"/>
      <c r="Q304" s="73"/>
      <c r="R304" s="73"/>
      <c r="S304" s="73"/>
      <c r="T304" s="73"/>
      <c r="U304" s="73"/>
    </row>
    <row r="305" spans="2:21" x14ac:dyDescent="0.3">
      <c r="B305" s="73"/>
      <c r="C305" s="74"/>
      <c r="D305" s="73"/>
      <c r="E305" s="73"/>
      <c r="F305" s="73"/>
      <c r="G305" s="73"/>
      <c r="H305" s="73"/>
      <c r="I305" s="73"/>
      <c r="J305" s="73"/>
      <c r="K305" s="73"/>
      <c r="L305" s="73"/>
      <c r="M305" s="73"/>
      <c r="N305" s="73"/>
      <c r="O305" s="73"/>
      <c r="P305" s="73"/>
      <c r="Q305" s="73"/>
      <c r="R305" s="73"/>
      <c r="S305" s="73"/>
      <c r="T305" s="73"/>
      <c r="U305" s="73"/>
    </row>
    <row r="306" spans="2:21" x14ac:dyDescent="0.3">
      <c r="B306" s="73"/>
      <c r="C306" s="74"/>
      <c r="D306" s="73"/>
      <c r="E306" s="73"/>
      <c r="F306" s="73"/>
      <c r="G306" s="73"/>
      <c r="H306" s="73"/>
      <c r="I306" s="73"/>
      <c r="J306" s="73"/>
      <c r="K306" s="73"/>
      <c r="L306" s="73"/>
      <c r="M306" s="73"/>
      <c r="N306" s="73"/>
      <c r="O306" s="73"/>
      <c r="P306" s="73"/>
      <c r="Q306" s="73"/>
      <c r="R306" s="73"/>
      <c r="S306" s="73"/>
      <c r="T306" s="73"/>
      <c r="U306" s="73"/>
    </row>
    <row r="307" spans="2:21" x14ac:dyDescent="0.3">
      <c r="B307" s="73"/>
      <c r="C307" s="74"/>
      <c r="D307" s="73"/>
      <c r="E307" s="73"/>
      <c r="F307" s="73"/>
      <c r="G307" s="73"/>
      <c r="H307" s="73"/>
      <c r="I307" s="73"/>
      <c r="J307" s="73"/>
      <c r="K307" s="73"/>
      <c r="L307" s="73"/>
      <c r="M307" s="73"/>
      <c r="N307" s="73"/>
      <c r="O307" s="73"/>
      <c r="P307" s="73"/>
      <c r="Q307" s="73"/>
      <c r="R307" s="73"/>
      <c r="S307" s="73"/>
      <c r="T307" s="73"/>
      <c r="U307" s="73"/>
    </row>
    <row r="308" spans="2:21" x14ac:dyDescent="0.3">
      <c r="B308" s="73"/>
      <c r="C308" s="74"/>
      <c r="D308" s="73"/>
      <c r="E308" s="73"/>
      <c r="F308" s="73"/>
      <c r="G308" s="73"/>
      <c r="H308" s="73"/>
      <c r="I308" s="73"/>
      <c r="J308" s="73"/>
      <c r="K308" s="73"/>
      <c r="L308" s="73"/>
      <c r="M308" s="73"/>
      <c r="N308" s="73"/>
      <c r="O308" s="73"/>
      <c r="P308" s="73"/>
      <c r="Q308" s="73"/>
      <c r="R308" s="73"/>
      <c r="S308" s="73"/>
      <c r="T308" s="73"/>
      <c r="U308" s="73"/>
    </row>
    <row r="309" spans="2:21" x14ac:dyDescent="0.3">
      <c r="B309" s="73"/>
      <c r="C309" s="74"/>
      <c r="D309" s="73"/>
      <c r="E309" s="73"/>
      <c r="F309" s="73"/>
      <c r="G309" s="73"/>
      <c r="H309" s="73"/>
      <c r="I309" s="73"/>
      <c r="J309" s="73"/>
      <c r="K309" s="73"/>
      <c r="L309" s="73"/>
      <c r="M309" s="73"/>
      <c r="N309" s="73"/>
      <c r="O309" s="73"/>
      <c r="P309" s="73"/>
      <c r="Q309" s="73"/>
      <c r="R309" s="73"/>
      <c r="S309" s="73"/>
      <c r="T309" s="73"/>
      <c r="U309" s="73"/>
    </row>
    <row r="310" spans="2:21" x14ac:dyDescent="0.3">
      <c r="B310" s="73"/>
      <c r="C310" s="74"/>
      <c r="D310" s="73"/>
      <c r="E310" s="73"/>
      <c r="F310" s="73"/>
      <c r="G310" s="73"/>
      <c r="H310" s="73"/>
      <c r="I310" s="73"/>
      <c r="J310" s="73"/>
      <c r="K310" s="73"/>
      <c r="L310" s="73"/>
      <c r="M310" s="73"/>
      <c r="N310" s="73"/>
      <c r="O310" s="73"/>
      <c r="P310" s="73"/>
      <c r="Q310" s="73"/>
      <c r="R310" s="73"/>
      <c r="S310" s="73"/>
      <c r="T310" s="73"/>
      <c r="U310" s="73"/>
    </row>
    <row r="311" spans="2:21" x14ac:dyDescent="0.3">
      <c r="B311" s="73"/>
      <c r="C311" s="74"/>
      <c r="D311" s="73"/>
      <c r="E311" s="73"/>
      <c r="F311" s="73"/>
      <c r="G311" s="73"/>
      <c r="H311" s="73"/>
      <c r="I311" s="73"/>
      <c r="J311" s="73"/>
      <c r="K311" s="73"/>
      <c r="L311" s="73"/>
      <c r="M311" s="73"/>
      <c r="N311" s="73"/>
      <c r="O311" s="73"/>
      <c r="P311" s="73"/>
      <c r="Q311" s="73"/>
      <c r="R311" s="73"/>
      <c r="S311" s="73"/>
      <c r="T311" s="73"/>
      <c r="U311" s="73"/>
    </row>
    <row r="312" spans="2:21" x14ac:dyDescent="0.3">
      <c r="B312" s="73"/>
      <c r="C312" s="74"/>
      <c r="D312" s="73"/>
      <c r="E312" s="73"/>
      <c r="F312" s="73"/>
      <c r="G312" s="73"/>
      <c r="H312" s="73"/>
      <c r="I312" s="73"/>
      <c r="J312" s="73"/>
      <c r="K312" s="73"/>
      <c r="L312" s="73"/>
      <c r="M312" s="73"/>
      <c r="N312" s="73"/>
      <c r="O312" s="73"/>
      <c r="P312" s="73"/>
      <c r="Q312" s="73"/>
      <c r="R312" s="73"/>
      <c r="S312" s="73"/>
      <c r="T312" s="73"/>
      <c r="U312" s="73"/>
    </row>
    <row r="313" spans="2:21" x14ac:dyDescent="0.3">
      <c r="B313" s="73"/>
      <c r="C313" s="74"/>
      <c r="D313" s="73"/>
      <c r="E313" s="73"/>
      <c r="F313" s="73"/>
      <c r="G313" s="73"/>
      <c r="H313" s="73"/>
      <c r="I313" s="73"/>
      <c r="J313" s="73"/>
      <c r="K313" s="73"/>
      <c r="L313" s="73"/>
      <c r="M313" s="73"/>
      <c r="N313" s="73"/>
      <c r="O313" s="73"/>
      <c r="P313" s="73"/>
      <c r="Q313" s="73"/>
      <c r="R313" s="73"/>
      <c r="S313" s="73"/>
      <c r="T313" s="73"/>
      <c r="U313" s="73"/>
    </row>
    <row r="314" spans="2:21" x14ac:dyDescent="0.3">
      <c r="B314" s="73"/>
      <c r="C314" s="74"/>
      <c r="D314" s="73"/>
      <c r="E314" s="73"/>
      <c r="F314" s="73"/>
      <c r="G314" s="73"/>
      <c r="H314" s="73"/>
      <c r="I314" s="73"/>
      <c r="J314" s="73"/>
      <c r="K314" s="73"/>
      <c r="L314" s="73"/>
      <c r="M314" s="73"/>
      <c r="N314" s="73"/>
      <c r="O314" s="73"/>
      <c r="P314" s="73"/>
      <c r="Q314" s="73"/>
      <c r="R314" s="73"/>
      <c r="S314" s="73"/>
      <c r="T314" s="73"/>
      <c r="U314" s="73"/>
    </row>
    <row r="315" spans="2:21" x14ac:dyDescent="0.3">
      <c r="B315" s="73"/>
      <c r="C315" s="74"/>
      <c r="D315" s="73"/>
      <c r="E315" s="73"/>
      <c r="F315" s="73"/>
      <c r="G315" s="73"/>
      <c r="H315" s="73"/>
      <c r="I315" s="73"/>
      <c r="J315" s="73"/>
      <c r="K315" s="73"/>
      <c r="L315" s="73"/>
      <c r="M315" s="73"/>
      <c r="N315" s="73"/>
      <c r="O315" s="73"/>
      <c r="P315" s="73"/>
      <c r="Q315" s="73"/>
      <c r="R315" s="73"/>
      <c r="S315" s="73"/>
      <c r="T315" s="73"/>
      <c r="U315" s="73"/>
    </row>
    <row r="316" spans="2:21" x14ac:dyDescent="0.3">
      <c r="B316" s="73"/>
      <c r="C316" s="74"/>
      <c r="D316" s="73"/>
      <c r="E316" s="73"/>
      <c r="F316" s="73"/>
      <c r="G316" s="73"/>
      <c r="H316" s="73"/>
      <c r="I316" s="73"/>
      <c r="J316" s="73"/>
      <c r="K316" s="73"/>
      <c r="L316" s="73"/>
      <c r="M316" s="73"/>
      <c r="N316" s="73"/>
      <c r="O316" s="73"/>
      <c r="P316" s="73"/>
      <c r="Q316" s="73"/>
      <c r="R316" s="73"/>
      <c r="S316" s="73"/>
      <c r="T316" s="73"/>
      <c r="U316" s="73"/>
    </row>
    <row r="317" spans="2:21" x14ac:dyDescent="0.3">
      <c r="B317" s="73"/>
      <c r="C317" s="74"/>
      <c r="D317" s="73"/>
      <c r="E317" s="73"/>
      <c r="F317" s="73"/>
      <c r="G317" s="73"/>
      <c r="H317" s="73"/>
      <c r="I317" s="73"/>
      <c r="J317" s="73"/>
      <c r="K317" s="73"/>
      <c r="L317" s="73"/>
      <c r="M317" s="73"/>
      <c r="N317" s="73"/>
      <c r="O317" s="73"/>
      <c r="P317" s="73"/>
      <c r="Q317" s="73"/>
      <c r="R317" s="73"/>
      <c r="S317" s="73"/>
      <c r="T317" s="73"/>
      <c r="U317" s="73"/>
    </row>
    <row r="318" spans="2:21" x14ac:dyDescent="0.3">
      <c r="B318" s="73"/>
      <c r="C318" s="74"/>
      <c r="D318" s="73"/>
      <c r="E318" s="73"/>
      <c r="F318" s="73"/>
      <c r="G318" s="73"/>
      <c r="H318" s="73"/>
      <c r="I318" s="73"/>
      <c r="J318" s="73"/>
      <c r="K318" s="73"/>
      <c r="L318" s="73"/>
      <c r="M318" s="73"/>
      <c r="N318" s="73"/>
      <c r="O318" s="73"/>
      <c r="P318" s="73"/>
      <c r="Q318" s="73"/>
      <c r="R318" s="73"/>
      <c r="S318" s="73"/>
      <c r="T318" s="73"/>
      <c r="U318" s="73"/>
    </row>
    <row r="319" spans="2:21" x14ac:dyDescent="0.3">
      <c r="B319" s="73"/>
      <c r="C319" s="74"/>
      <c r="D319" s="73"/>
      <c r="E319" s="73"/>
      <c r="F319" s="73"/>
      <c r="G319" s="73"/>
      <c r="H319" s="73"/>
      <c r="I319" s="73"/>
      <c r="J319" s="73"/>
      <c r="K319" s="73"/>
      <c r="L319" s="73"/>
      <c r="M319" s="73"/>
      <c r="N319" s="73"/>
      <c r="O319" s="73"/>
      <c r="P319" s="73"/>
      <c r="Q319" s="73"/>
      <c r="R319" s="73"/>
      <c r="S319" s="73"/>
      <c r="T319" s="73"/>
      <c r="U319" s="73"/>
    </row>
    <row r="320" spans="2:21" x14ac:dyDescent="0.3">
      <c r="B320" s="73"/>
      <c r="C320" s="74"/>
      <c r="D320" s="73"/>
      <c r="E320" s="73"/>
      <c r="F320" s="73"/>
      <c r="G320" s="73"/>
      <c r="H320" s="73"/>
      <c r="I320" s="73"/>
      <c r="J320" s="73"/>
      <c r="K320" s="73"/>
      <c r="L320" s="73"/>
      <c r="M320" s="73"/>
      <c r="N320" s="73"/>
      <c r="O320" s="73"/>
      <c r="P320" s="73"/>
      <c r="Q320" s="73"/>
      <c r="R320" s="73"/>
      <c r="S320" s="73"/>
      <c r="T320" s="73"/>
      <c r="U320" s="73"/>
    </row>
    <row r="321" spans="2:21" x14ac:dyDescent="0.3">
      <c r="B321" s="73"/>
      <c r="C321" s="74"/>
      <c r="D321" s="73"/>
      <c r="E321" s="73"/>
      <c r="F321" s="73"/>
      <c r="G321" s="73"/>
      <c r="H321" s="73"/>
      <c r="I321" s="73"/>
      <c r="J321" s="73"/>
      <c r="K321" s="73"/>
      <c r="L321" s="73"/>
      <c r="M321" s="73"/>
      <c r="N321" s="73"/>
      <c r="O321" s="73"/>
      <c r="P321" s="73"/>
      <c r="Q321" s="73"/>
      <c r="R321" s="73"/>
      <c r="S321" s="73"/>
      <c r="T321" s="73"/>
      <c r="U321" s="73"/>
    </row>
    <row r="322" spans="2:21" x14ac:dyDescent="0.3">
      <c r="B322" s="73"/>
      <c r="C322" s="74"/>
      <c r="D322" s="73"/>
      <c r="E322" s="73"/>
      <c r="F322" s="73"/>
      <c r="G322" s="73"/>
      <c r="H322" s="73"/>
      <c r="I322" s="73"/>
      <c r="J322" s="73"/>
      <c r="K322" s="73"/>
      <c r="L322" s="73"/>
      <c r="M322" s="73"/>
      <c r="N322" s="73"/>
      <c r="O322" s="73"/>
      <c r="P322" s="73"/>
      <c r="Q322" s="73"/>
      <c r="R322" s="73"/>
      <c r="S322" s="73"/>
      <c r="T322" s="73"/>
      <c r="U322" s="73"/>
    </row>
    <row r="323" spans="2:21" x14ac:dyDescent="0.3">
      <c r="B323" s="73"/>
      <c r="C323" s="74"/>
      <c r="D323" s="73"/>
      <c r="E323" s="73"/>
      <c r="F323" s="73"/>
      <c r="G323" s="73"/>
      <c r="H323" s="73"/>
      <c r="I323" s="73"/>
      <c r="J323" s="73"/>
      <c r="K323" s="73"/>
      <c r="L323" s="73"/>
      <c r="M323" s="73"/>
      <c r="N323" s="73"/>
      <c r="O323" s="73"/>
      <c r="P323" s="73"/>
      <c r="Q323" s="73"/>
      <c r="R323" s="73"/>
      <c r="S323" s="73"/>
      <c r="T323" s="73"/>
      <c r="U323" s="73"/>
    </row>
    <row r="324" spans="2:21" x14ac:dyDescent="0.3">
      <c r="B324" s="73"/>
      <c r="C324" s="74"/>
      <c r="D324" s="73"/>
      <c r="E324" s="73"/>
      <c r="F324" s="73"/>
      <c r="G324" s="73"/>
      <c r="H324" s="73"/>
      <c r="I324" s="73"/>
      <c r="J324" s="73"/>
      <c r="K324" s="73"/>
      <c r="L324" s="73"/>
      <c r="M324" s="73"/>
      <c r="N324" s="73"/>
      <c r="O324" s="73"/>
      <c r="P324" s="73"/>
      <c r="Q324" s="73"/>
      <c r="R324" s="73"/>
      <c r="S324" s="73"/>
      <c r="T324" s="73"/>
      <c r="U324" s="73"/>
    </row>
    <row r="325" spans="2:21" x14ac:dyDescent="0.3">
      <c r="B325" s="73"/>
      <c r="C325" s="74"/>
      <c r="D325" s="73"/>
      <c r="E325" s="73"/>
      <c r="F325" s="73"/>
      <c r="G325" s="73"/>
      <c r="H325" s="73"/>
      <c r="I325" s="73"/>
      <c r="J325" s="73"/>
      <c r="K325" s="73"/>
      <c r="L325" s="73"/>
      <c r="M325" s="73"/>
      <c r="N325" s="73"/>
      <c r="O325" s="73"/>
      <c r="P325" s="73"/>
      <c r="Q325" s="73"/>
      <c r="R325" s="73"/>
      <c r="S325" s="73"/>
      <c r="T325" s="73"/>
      <c r="U325" s="73"/>
    </row>
    <row r="326" spans="2:21" x14ac:dyDescent="0.3">
      <c r="B326" s="73"/>
      <c r="C326" s="74"/>
      <c r="D326" s="73"/>
      <c r="E326" s="73"/>
      <c r="F326" s="73"/>
      <c r="G326" s="73"/>
      <c r="H326" s="73"/>
      <c r="I326" s="73"/>
      <c r="J326" s="73"/>
      <c r="K326" s="73"/>
      <c r="L326" s="73"/>
      <c r="M326" s="73"/>
      <c r="N326" s="73"/>
      <c r="O326" s="73"/>
      <c r="P326" s="73"/>
      <c r="Q326" s="73"/>
      <c r="R326" s="73"/>
      <c r="S326" s="73"/>
      <c r="T326" s="73"/>
      <c r="U326" s="73"/>
    </row>
    <row r="327" spans="2:21" x14ac:dyDescent="0.3">
      <c r="B327" s="73"/>
      <c r="C327" s="74"/>
      <c r="D327" s="73"/>
      <c r="E327" s="73"/>
      <c r="F327" s="73"/>
      <c r="G327" s="73"/>
      <c r="H327" s="73"/>
      <c r="I327" s="73"/>
      <c r="J327" s="73"/>
      <c r="K327" s="73"/>
      <c r="L327" s="73"/>
      <c r="M327" s="73"/>
      <c r="N327" s="73"/>
      <c r="O327" s="73"/>
      <c r="P327" s="73"/>
      <c r="Q327" s="73"/>
      <c r="R327" s="73"/>
      <c r="S327" s="73"/>
      <c r="T327" s="73"/>
      <c r="U327" s="73"/>
    </row>
    <row r="328" spans="2:21" x14ac:dyDescent="0.3">
      <c r="B328" s="73"/>
      <c r="C328" s="74"/>
      <c r="D328" s="73"/>
      <c r="E328" s="73"/>
      <c r="F328" s="73"/>
      <c r="G328" s="73"/>
      <c r="H328" s="73"/>
      <c r="I328" s="73"/>
      <c r="J328" s="73"/>
      <c r="K328" s="73"/>
      <c r="L328" s="73"/>
      <c r="M328" s="73"/>
      <c r="N328" s="73"/>
      <c r="O328" s="73"/>
      <c r="P328" s="73"/>
      <c r="Q328" s="73"/>
      <c r="R328" s="73"/>
      <c r="S328" s="73"/>
      <c r="T328" s="73"/>
      <c r="U328" s="73"/>
    </row>
    <row r="329" spans="2:21" x14ac:dyDescent="0.3">
      <c r="B329" s="73"/>
      <c r="C329" s="74"/>
      <c r="D329" s="73"/>
      <c r="E329" s="73"/>
      <c r="F329" s="73"/>
      <c r="G329" s="73"/>
      <c r="H329" s="73"/>
      <c r="I329" s="73"/>
      <c r="J329" s="73"/>
      <c r="K329" s="73"/>
      <c r="L329" s="73"/>
      <c r="M329" s="73"/>
      <c r="N329" s="73"/>
      <c r="O329" s="73"/>
      <c r="P329" s="73"/>
      <c r="Q329" s="73"/>
      <c r="R329" s="73"/>
      <c r="S329" s="73"/>
      <c r="T329" s="73"/>
      <c r="U329" s="73"/>
    </row>
    <row r="330" spans="2:21" x14ac:dyDescent="0.3">
      <c r="B330" s="73"/>
      <c r="C330" s="74"/>
      <c r="D330" s="73"/>
      <c r="E330" s="73"/>
      <c r="F330" s="73"/>
      <c r="G330" s="73"/>
      <c r="H330" s="73"/>
      <c r="I330" s="73"/>
      <c r="J330" s="73"/>
      <c r="K330" s="73"/>
      <c r="L330" s="73"/>
      <c r="M330" s="73"/>
      <c r="N330" s="73"/>
      <c r="O330" s="73"/>
      <c r="P330" s="73"/>
      <c r="Q330" s="73"/>
      <c r="R330" s="73"/>
      <c r="S330" s="73"/>
      <c r="T330" s="73"/>
      <c r="U330" s="73"/>
    </row>
    <row r="331" spans="2:21" x14ac:dyDescent="0.3">
      <c r="B331" s="73"/>
      <c r="C331" s="74"/>
      <c r="D331" s="73"/>
      <c r="E331" s="73"/>
      <c r="F331" s="73"/>
      <c r="G331" s="73"/>
      <c r="H331" s="73"/>
      <c r="I331" s="73"/>
      <c r="J331" s="73"/>
      <c r="K331" s="73"/>
      <c r="L331" s="73"/>
      <c r="M331" s="73"/>
      <c r="N331" s="73"/>
      <c r="O331" s="73"/>
      <c r="P331" s="73"/>
      <c r="Q331" s="73"/>
      <c r="R331" s="73"/>
      <c r="S331" s="73"/>
      <c r="T331" s="73"/>
      <c r="U331" s="73"/>
    </row>
    <row r="332" spans="2:21" x14ac:dyDescent="0.3">
      <c r="B332" s="73"/>
      <c r="C332" s="74"/>
      <c r="D332" s="73"/>
      <c r="E332" s="73"/>
      <c r="F332" s="73"/>
      <c r="G332" s="73"/>
      <c r="H332" s="73"/>
      <c r="I332" s="73"/>
      <c r="J332" s="73"/>
      <c r="K332" s="73"/>
      <c r="L332" s="73"/>
      <c r="M332" s="73"/>
      <c r="N332" s="73"/>
      <c r="O332" s="73"/>
      <c r="P332" s="73"/>
      <c r="Q332" s="73"/>
      <c r="R332" s="73"/>
      <c r="S332" s="73"/>
      <c r="T332" s="73"/>
      <c r="U332" s="73"/>
    </row>
    <row r="333" spans="2:21" x14ac:dyDescent="0.3">
      <c r="B333" s="73"/>
      <c r="C333" s="74"/>
      <c r="D333" s="73"/>
      <c r="E333" s="73"/>
      <c r="F333" s="73"/>
      <c r="G333" s="73"/>
      <c r="H333" s="73"/>
      <c r="I333" s="73"/>
      <c r="J333" s="73"/>
      <c r="K333" s="73"/>
      <c r="L333" s="73"/>
      <c r="M333" s="73"/>
      <c r="N333" s="73"/>
      <c r="O333" s="73"/>
      <c r="P333" s="73"/>
      <c r="Q333" s="73"/>
      <c r="R333" s="73"/>
      <c r="S333" s="73"/>
      <c r="T333" s="73"/>
      <c r="U333" s="73"/>
    </row>
    <row r="334" spans="2:21" x14ac:dyDescent="0.3">
      <c r="B334" s="73"/>
      <c r="C334" s="74"/>
      <c r="D334" s="73"/>
      <c r="E334" s="73"/>
      <c r="F334" s="73"/>
      <c r="G334" s="73"/>
      <c r="H334" s="73"/>
      <c r="I334" s="73"/>
      <c r="J334" s="73"/>
      <c r="K334" s="73"/>
      <c r="L334" s="73"/>
      <c r="M334" s="73"/>
      <c r="N334" s="73"/>
      <c r="O334" s="73"/>
      <c r="P334" s="73"/>
      <c r="Q334" s="73"/>
      <c r="R334" s="73"/>
      <c r="S334" s="73"/>
      <c r="T334" s="73"/>
      <c r="U334" s="73"/>
    </row>
    <row r="335" spans="2:21" x14ac:dyDescent="0.3">
      <c r="B335" s="73"/>
      <c r="C335" s="74"/>
      <c r="D335" s="73"/>
      <c r="E335" s="73"/>
      <c r="F335" s="73"/>
      <c r="G335" s="73"/>
      <c r="H335" s="73"/>
      <c r="I335" s="73"/>
      <c r="J335" s="73"/>
      <c r="K335" s="73"/>
      <c r="L335" s="73"/>
      <c r="M335" s="73"/>
      <c r="N335" s="73"/>
      <c r="O335" s="73"/>
      <c r="P335" s="73"/>
      <c r="Q335" s="73"/>
      <c r="R335" s="73"/>
      <c r="S335" s="73"/>
      <c r="T335" s="73"/>
      <c r="U335" s="73"/>
    </row>
    <row r="336" spans="2:21" x14ac:dyDescent="0.3">
      <c r="B336" s="73"/>
      <c r="C336" s="74"/>
      <c r="D336" s="73"/>
      <c r="E336" s="73"/>
      <c r="F336" s="73"/>
      <c r="G336" s="73"/>
      <c r="H336" s="73"/>
      <c r="I336" s="73"/>
      <c r="J336" s="73"/>
      <c r="K336" s="73"/>
      <c r="L336" s="73"/>
      <c r="M336" s="73"/>
      <c r="N336" s="73"/>
      <c r="O336" s="73"/>
      <c r="P336" s="73"/>
      <c r="Q336" s="73"/>
      <c r="R336" s="73"/>
      <c r="S336" s="73"/>
      <c r="T336" s="73"/>
      <c r="U336" s="73"/>
    </row>
    <row r="337" spans="2:21" x14ac:dyDescent="0.3">
      <c r="B337" s="73"/>
      <c r="C337" s="74"/>
      <c r="D337" s="73"/>
      <c r="E337" s="73"/>
      <c r="F337" s="73"/>
      <c r="G337" s="73"/>
      <c r="H337" s="73"/>
      <c r="I337" s="73"/>
      <c r="J337" s="73"/>
      <c r="K337" s="73"/>
      <c r="L337" s="73"/>
      <c r="M337" s="73"/>
      <c r="N337" s="73"/>
      <c r="O337" s="73"/>
      <c r="P337" s="73"/>
      <c r="Q337" s="73"/>
      <c r="R337" s="73"/>
      <c r="S337" s="73"/>
      <c r="T337" s="73"/>
      <c r="U337" s="73"/>
    </row>
    <row r="338" spans="2:21" x14ac:dyDescent="0.3">
      <c r="B338" s="73"/>
      <c r="C338" s="74"/>
      <c r="D338" s="73"/>
      <c r="E338" s="73"/>
      <c r="F338" s="73"/>
      <c r="G338" s="73"/>
      <c r="H338" s="73"/>
      <c r="I338" s="73"/>
      <c r="J338" s="73"/>
      <c r="K338" s="73"/>
      <c r="L338" s="73"/>
      <c r="M338" s="73"/>
      <c r="N338" s="73"/>
      <c r="O338" s="73"/>
      <c r="P338" s="73"/>
      <c r="Q338" s="73"/>
      <c r="R338" s="73"/>
      <c r="S338" s="73"/>
      <c r="T338" s="73"/>
      <c r="U338" s="73"/>
    </row>
    <row r="339" spans="2:21" x14ac:dyDescent="0.3">
      <c r="B339" s="73"/>
      <c r="C339" s="74"/>
      <c r="D339" s="73"/>
      <c r="E339" s="73"/>
      <c r="F339" s="73"/>
      <c r="G339" s="73"/>
      <c r="H339" s="73"/>
      <c r="I339" s="73"/>
      <c r="J339" s="73"/>
      <c r="K339" s="73"/>
      <c r="L339" s="73"/>
      <c r="M339" s="73"/>
      <c r="N339" s="73"/>
      <c r="O339" s="73"/>
      <c r="P339" s="73"/>
      <c r="Q339" s="73"/>
      <c r="R339" s="73"/>
      <c r="S339" s="73"/>
      <c r="T339" s="73"/>
      <c r="U339" s="73"/>
    </row>
    <row r="340" spans="2:21" x14ac:dyDescent="0.3">
      <c r="B340" s="73"/>
      <c r="C340" s="74"/>
      <c r="D340" s="73"/>
      <c r="E340" s="73"/>
      <c r="F340" s="73"/>
      <c r="G340" s="73"/>
      <c r="H340" s="73"/>
      <c r="I340" s="73"/>
      <c r="J340" s="73"/>
      <c r="K340" s="73"/>
      <c r="L340" s="73"/>
      <c r="M340" s="73"/>
      <c r="N340" s="73"/>
      <c r="O340" s="73"/>
      <c r="P340" s="73"/>
      <c r="Q340" s="73"/>
      <c r="R340" s="73"/>
      <c r="S340" s="73"/>
      <c r="T340" s="73"/>
      <c r="U340" s="73"/>
    </row>
    <row r="341" spans="2:21" x14ac:dyDescent="0.3">
      <c r="B341" s="73"/>
      <c r="C341" s="74"/>
      <c r="D341" s="73"/>
      <c r="E341" s="73"/>
      <c r="F341" s="73"/>
      <c r="G341" s="73"/>
      <c r="H341" s="73"/>
      <c r="I341" s="73"/>
      <c r="J341" s="73"/>
      <c r="K341" s="73"/>
      <c r="L341" s="73"/>
      <c r="M341" s="73"/>
      <c r="N341" s="73"/>
      <c r="O341" s="73"/>
      <c r="P341" s="73"/>
      <c r="Q341" s="73"/>
      <c r="R341" s="73"/>
      <c r="S341" s="73"/>
      <c r="T341" s="73"/>
      <c r="U341" s="73"/>
    </row>
    <row r="342" spans="2:21" x14ac:dyDescent="0.3">
      <c r="B342" s="73"/>
      <c r="C342" s="74"/>
      <c r="D342" s="73"/>
      <c r="E342" s="73"/>
      <c r="F342" s="73"/>
      <c r="G342" s="73"/>
      <c r="H342" s="73"/>
      <c r="I342" s="73"/>
      <c r="J342" s="73"/>
      <c r="K342" s="73"/>
      <c r="L342" s="73"/>
      <c r="M342" s="73"/>
      <c r="N342" s="73"/>
      <c r="O342" s="73"/>
      <c r="P342" s="73"/>
      <c r="Q342" s="73"/>
      <c r="R342" s="73"/>
      <c r="S342" s="73"/>
      <c r="T342" s="73"/>
      <c r="U342" s="73"/>
    </row>
    <row r="343" spans="2:21" x14ac:dyDescent="0.3">
      <c r="B343" s="73"/>
      <c r="C343" s="74"/>
      <c r="D343" s="73"/>
      <c r="E343" s="73"/>
      <c r="F343" s="73"/>
      <c r="G343" s="73"/>
      <c r="H343" s="73"/>
      <c r="I343" s="73"/>
      <c r="J343" s="73"/>
      <c r="K343" s="73"/>
      <c r="L343" s="73"/>
      <c r="M343" s="73"/>
      <c r="N343" s="73"/>
      <c r="O343" s="73"/>
      <c r="P343" s="73"/>
      <c r="Q343" s="73"/>
      <c r="R343" s="73"/>
      <c r="S343" s="73"/>
      <c r="T343" s="73"/>
      <c r="U343" s="73"/>
    </row>
    <row r="344" spans="2:21" x14ac:dyDescent="0.3">
      <c r="B344" s="73"/>
      <c r="C344" s="74"/>
      <c r="D344" s="73"/>
      <c r="E344" s="73"/>
      <c r="F344" s="73"/>
      <c r="G344" s="73"/>
      <c r="H344" s="73"/>
      <c r="I344" s="73"/>
      <c r="J344" s="73"/>
      <c r="K344" s="73"/>
      <c r="L344" s="73"/>
      <c r="M344" s="73"/>
      <c r="N344" s="73"/>
      <c r="O344" s="73"/>
      <c r="P344" s="73"/>
      <c r="Q344" s="73"/>
      <c r="R344" s="73"/>
      <c r="S344" s="73"/>
      <c r="T344" s="73"/>
      <c r="U344" s="73"/>
    </row>
    <row r="345" spans="2:21" x14ac:dyDescent="0.3">
      <c r="B345" s="73"/>
      <c r="C345" s="74"/>
      <c r="D345" s="73"/>
      <c r="E345" s="73"/>
      <c r="F345" s="73"/>
      <c r="G345" s="73"/>
      <c r="H345" s="73"/>
      <c r="I345" s="73"/>
      <c r="J345" s="73"/>
      <c r="K345" s="73"/>
      <c r="L345" s="73"/>
      <c r="M345" s="73"/>
      <c r="N345" s="73"/>
      <c r="O345" s="73"/>
      <c r="P345" s="73"/>
      <c r="Q345" s="73"/>
      <c r="R345" s="73"/>
      <c r="S345" s="73"/>
      <c r="T345" s="73"/>
      <c r="U345" s="73"/>
    </row>
    <row r="346" spans="2:21" x14ac:dyDescent="0.3">
      <c r="B346" s="73"/>
      <c r="C346" s="74"/>
      <c r="D346" s="73"/>
      <c r="E346" s="73"/>
      <c r="F346" s="73"/>
      <c r="G346" s="73"/>
      <c r="H346" s="73"/>
      <c r="I346" s="73"/>
      <c r="J346" s="73"/>
      <c r="K346" s="73"/>
      <c r="L346" s="73"/>
      <c r="M346" s="73"/>
      <c r="N346" s="73"/>
      <c r="O346" s="73"/>
      <c r="P346" s="73"/>
      <c r="Q346" s="73"/>
      <c r="R346" s="73"/>
      <c r="S346" s="73"/>
      <c r="T346" s="73"/>
      <c r="U346" s="73"/>
    </row>
    <row r="347" spans="2:21" x14ac:dyDescent="0.3">
      <c r="B347" s="73"/>
      <c r="C347" s="74"/>
      <c r="D347" s="73"/>
      <c r="E347" s="73"/>
      <c r="F347" s="73"/>
      <c r="G347" s="73"/>
      <c r="H347" s="73"/>
      <c r="I347" s="73"/>
      <c r="J347" s="73"/>
      <c r="K347" s="73"/>
      <c r="L347" s="73"/>
      <c r="M347" s="73"/>
      <c r="N347" s="73"/>
      <c r="O347" s="73"/>
      <c r="P347" s="73"/>
      <c r="Q347" s="73"/>
      <c r="R347" s="73"/>
      <c r="S347" s="73"/>
      <c r="T347" s="73"/>
      <c r="U347" s="73"/>
    </row>
    <row r="348" spans="2:21" x14ac:dyDescent="0.3">
      <c r="B348" s="73"/>
      <c r="C348" s="74"/>
      <c r="D348" s="73"/>
      <c r="E348" s="73"/>
      <c r="F348" s="73"/>
      <c r="G348" s="73"/>
      <c r="H348" s="73"/>
      <c r="I348" s="73"/>
      <c r="J348" s="73"/>
      <c r="K348" s="73"/>
      <c r="L348" s="73"/>
      <c r="M348" s="73"/>
      <c r="N348" s="73"/>
      <c r="O348" s="73"/>
      <c r="P348" s="73"/>
      <c r="Q348" s="73"/>
      <c r="R348" s="73"/>
      <c r="S348" s="73"/>
      <c r="T348" s="73"/>
      <c r="U348" s="73"/>
    </row>
    <row r="349" spans="2:21" x14ac:dyDescent="0.3">
      <c r="B349" s="73"/>
      <c r="C349" s="74"/>
      <c r="D349" s="73"/>
      <c r="E349" s="73"/>
      <c r="F349" s="73"/>
      <c r="G349" s="73"/>
      <c r="H349" s="73"/>
      <c r="I349" s="73"/>
      <c r="J349" s="73"/>
      <c r="K349" s="73"/>
      <c r="L349" s="73"/>
      <c r="M349" s="73"/>
      <c r="N349" s="73"/>
      <c r="O349" s="73"/>
      <c r="P349" s="73"/>
      <c r="Q349" s="73"/>
      <c r="R349" s="73"/>
      <c r="S349" s="73"/>
      <c r="T349" s="73"/>
      <c r="U349" s="73"/>
    </row>
    <row r="350" spans="2:21" x14ac:dyDescent="0.3">
      <c r="B350" s="73"/>
      <c r="C350" s="74"/>
      <c r="D350" s="73"/>
      <c r="E350" s="73"/>
      <c r="F350" s="73"/>
      <c r="G350" s="73"/>
      <c r="H350" s="73"/>
      <c r="I350" s="73"/>
      <c r="J350" s="73"/>
      <c r="K350" s="73"/>
      <c r="L350" s="73"/>
      <c r="M350" s="73"/>
      <c r="N350" s="73"/>
      <c r="O350" s="73"/>
      <c r="P350" s="73"/>
      <c r="Q350" s="73"/>
      <c r="R350" s="73"/>
      <c r="S350" s="73"/>
      <c r="T350" s="73"/>
      <c r="U350" s="73"/>
    </row>
    <row r="351" spans="2:21" x14ac:dyDescent="0.3">
      <c r="B351" s="73"/>
      <c r="C351" s="74"/>
      <c r="D351" s="73"/>
      <c r="E351" s="73"/>
      <c r="F351" s="73"/>
      <c r="G351" s="73"/>
      <c r="H351" s="73"/>
      <c r="I351" s="73"/>
      <c r="J351" s="73"/>
      <c r="K351" s="73"/>
      <c r="L351" s="73"/>
      <c r="M351" s="73"/>
      <c r="N351" s="73"/>
      <c r="O351" s="73"/>
      <c r="P351" s="73"/>
      <c r="Q351" s="73"/>
      <c r="R351" s="73"/>
      <c r="S351" s="73"/>
      <c r="T351" s="73"/>
      <c r="U351" s="73"/>
    </row>
    <row r="352" spans="2:21" x14ac:dyDescent="0.3">
      <c r="B352" s="73"/>
      <c r="C352" s="74"/>
      <c r="D352" s="73"/>
      <c r="E352" s="73"/>
      <c r="F352" s="73"/>
      <c r="G352" s="73"/>
      <c r="H352" s="73"/>
      <c r="I352" s="73"/>
      <c r="J352" s="73"/>
      <c r="K352" s="73"/>
      <c r="L352" s="73"/>
      <c r="M352" s="73"/>
      <c r="N352" s="73"/>
      <c r="O352" s="73"/>
      <c r="P352" s="73"/>
      <c r="Q352" s="73"/>
      <c r="R352" s="73"/>
      <c r="S352" s="73"/>
      <c r="T352" s="73"/>
      <c r="U352" s="73"/>
    </row>
    <row r="353" spans="2:21" x14ac:dyDescent="0.3">
      <c r="B353" s="73"/>
      <c r="C353" s="74"/>
      <c r="D353" s="73"/>
      <c r="E353" s="73"/>
      <c r="F353" s="73"/>
      <c r="G353" s="73"/>
      <c r="H353" s="73"/>
      <c r="I353" s="73"/>
      <c r="J353" s="73"/>
      <c r="K353" s="73"/>
      <c r="L353" s="73"/>
      <c r="M353" s="73"/>
      <c r="N353" s="73"/>
      <c r="O353" s="73"/>
      <c r="P353" s="73"/>
      <c r="Q353" s="73"/>
      <c r="R353" s="73"/>
      <c r="S353" s="73"/>
      <c r="T353" s="73"/>
      <c r="U353" s="73"/>
    </row>
    <row r="354" spans="2:21" x14ac:dyDescent="0.3">
      <c r="B354" s="73"/>
      <c r="C354" s="74"/>
      <c r="D354" s="73"/>
      <c r="E354" s="73"/>
      <c r="F354" s="73"/>
      <c r="G354" s="73"/>
      <c r="H354" s="73"/>
      <c r="I354" s="73"/>
      <c r="J354" s="73"/>
      <c r="K354" s="73"/>
      <c r="L354" s="73"/>
      <c r="M354" s="73"/>
      <c r="N354" s="73"/>
      <c r="O354" s="73"/>
      <c r="P354" s="73"/>
      <c r="Q354" s="73"/>
      <c r="R354" s="73"/>
      <c r="S354" s="73"/>
      <c r="T354" s="73"/>
      <c r="U354" s="73"/>
    </row>
    <row r="355" spans="2:21" x14ac:dyDescent="0.3">
      <c r="B355" s="73"/>
      <c r="C355" s="74"/>
      <c r="D355" s="73"/>
      <c r="E355" s="73"/>
      <c r="F355" s="73"/>
      <c r="G355" s="73"/>
      <c r="H355" s="73"/>
      <c r="I355" s="73"/>
      <c r="J355" s="73"/>
      <c r="K355" s="73"/>
      <c r="L355" s="73"/>
      <c r="M355" s="73"/>
      <c r="N355" s="73"/>
      <c r="O355" s="73"/>
      <c r="P355" s="73"/>
      <c r="Q355" s="73"/>
      <c r="R355" s="73"/>
      <c r="S355" s="73"/>
      <c r="T355" s="73"/>
      <c r="U355" s="73"/>
    </row>
    <row r="356" spans="2:21" x14ac:dyDescent="0.3">
      <c r="B356" s="73"/>
      <c r="C356" s="74"/>
      <c r="D356" s="73"/>
      <c r="E356" s="73"/>
      <c r="F356" s="73"/>
      <c r="G356" s="73"/>
      <c r="H356" s="73"/>
      <c r="I356" s="73"/>
      <c r="J356" s="73"/>
      <c r="K356" s="73"/>
      <c r="L356" s="73"/>
      <c r="M356" s="73"/>
      <c r="N356" s="73"/>
      <c r="O356" s="73"/>
      <c r="P356" s="73"/>
      <c r="Q356" s="73"/>
      <c r="R356" s="73"/>
      <c r="S356" s="73"/>
      <c r="T356" s="73"/>
      <c r="U356" s="73"/>
    </row>
    <row r="357" spans="2:21" x14ac:dyDescent="0.3">
      <c r="B357" s="73"/>
      <c r="C357" s="74"/>
      <c r="D357" s="73"/>
      <c r="E357" s="73"/>
      <c r="F357" s="73"/>
      <c r="G357" s="73"/>
      <c r="H357" s="73"/>
      <c r="I357" s="73"/>
      <c r="J357" s="73"/>
      <c r="K357" s="73"/>
      <c r="L357" s="73"/>
      <c r="M357" s="73"/>
      <c r="N357" s="73"/>
      <c r="O357" s="73"/>
      <c r="P357" s="73"/>
      <c r="Q357" s="73"/>
      <c r="R357" s="73"/>
      <c r="S357" s="73"/>
      <c r="T357" s="73"/>
      <c r="U357" s="73"/>
    </row>
    <row r="358" spans="2:21" x14ac:dyDescent="0.3">
      <c r="B358" s="73"/>
      <c r="C358" s="74"/>
      <c r="D358" s="73"/>
      <c r="E358" s="73"/>
      <c r="F358" s="73"/>
      <c r="G358" s="73"/>
      <c r="H358" s="73"/>
      <c r="I358" s="73"/>
      <c r="J358" s="73"/>
      <c r="K358" s="73"/>
      <c r="L358" s="73"/>
      <c r="M358" s="73"/>
      <c r="N358" s="73"/>
      <c r="O358" s="73"/>
      <c r="P358" s="73"/>
      <c r="Q358" s="73"/>
      <c r="R358" s="73"/>
      <c r="S358" s="73"/>
      <c r="T358" s="73"/>
      <c r="U358" s="73"/>
    </row>
    <row r="359" spans="2:21" x14ac:dyDescent="0.3">
      <c r="B359" s="73"/>
      <c r="C359" s="74"/>
      <c r="D359" s="73"/>
      <c r="E359" s="73"/>
      <c r="F359" s="73"/>
      <c r="G359" s="73"/>
      <c r="H359" s="73"/>
      <c r="I359" s="73"/>
      <c r="J359" s="73"/>
      <c r="K359" s="73"/>
      <c r="L359" s="73"/>
      <c r="M359" s="73"/>
      <c r="N359" s="73"/>
      <c r="O359" s="73"/>
      <c r="P359" s="73"/>
      <c r="Q359" s="73"/>
      <c r="R359" s="73"/>
      <c r="S359" s="73"/>
      <c r="T359" s="73"/>
      <c r="U359" s="73"/>
    </row>
    <row r="360" spans="2:21" x14ac:dyDescent="0.3">
      <c r="B360" s="73"/>
      <c r="C360" s="74"/>
      <c r="D360" s="73"/>
      <c r="E360" s="73"/>
      <c r="F360" s="73"/>
      <c r="G360" s="73"/>
      <c r="H360" s="73"/>
      <c r="I360" s="73"/>
      <c r="J360" s="73"/>
      <c r="K360" s="73"/>
      <c r="L360" s="73"/>
      <c r="M360" s="73"/>
      <c r="N360" s="73"/>
      <c r="O360" s="73"/>
      <c r="P360" s="73"/>
      <c r="Q360" s="73"/>
      <c r="R360" s="73"/>
      <c r="S360" s="73"/>
      <c r="T360" s="73"/>
      <c r="U360" s="73"/>
    </row>
    <row r="361" spans="2:21" x14ac:dyDescent="0.3">
      <c r="B361" s="73"/>
      <c r="C361" s="74"/>
      <c r="D361" s="73"/>
      <c r="E361" s="73"/>
      <c r="F361" s="73"/>
      <c r="G361" s="73"/>
      <c r="H361" s="73"/>
      <c r="I361" s="73"/>
      <c r="J361" s="73"/>
      <c r="K361" s="73"/>
      <c r="L361" s="73"/>
      <c r="M361" s="73"/>
      <c r="N361" s="73"/>
      <c r="O361" s="73"/>
      <c r="P361" s="73"/>
      <c r="Q361" s="73"/>
      <c r="R361" s="73"/>
      <c r="S361" s="73"/>
      <c r="T361" s="73"/>
      <c r="U361" s="73"/>
    </row>
    <row r="362" spans="2:21" x14ac:dyDescent="0.3">
      <c r="B362" s="73"/>
      <c r="C362" s="74"/>
      <c r="D362" s="73"/>
      <c r="E362" s="73"/>
      <c r="F362" s="73"/>
      <c r="G362" s="73"/>
      <c r="H362" s="73"/>
      <c r="I362" s="73"/>
      <c r="J362" s="73"/>
      <c r="K362" s="73"/>
      <c r="L362" s="73"/>
      <c r="M362" s="73"/>
      <c r="N362" s="73"/>
      <c r="O362" s="73"/>
      <c r="P362" s="73"/>
      <c r="Q362" s="73"/>
      <c r="R362" s="73"/>
      <c r="S362" s="73"/>
      <c r="T362" s="73"/>
      <c r="U362" s="73"/>
    </row>
    <row r="363" spans="2:21" x14ac:dyDescent="0.3">
      <c r="B363" s="73"/>
      <c r="C363" s="74"/>
      <c r="D363" s="73"/>
      <c r="E363" s="73"/>
      <c r="F363" s="73"/>
      <c r="G363" s="73"/>
      <c r="H363" s="73"/>
      <c r="I363" s="73"/>
      <c r="J363" s="73"/>
      <c r="K363" s="73"/>
      <c r="L363" s="73"/>
      <c r="M363" s="73"/>
      <c r="N363" s="73"/>
      <c r="O363" s="73"/>
      <c r="P363" s="73"/>
      <c r="Q363" s="73"/>
      <c r="R363" s="73"/>
      <c r="S363" s="73"/>
      <c r="T363" s="73"/>
      <c r="U363" s="73"/>
    </row>
    <row r="364" spans="2:21" x14ac:dyDescent="0.3">
      <c r="B364" s="73"/>
      <c r="C364" s="74"/>
      <c r="D364" s="73"/>
      <c r="E364" s="73"/>
      <c r="F364" s="73"/>
      <c r="G364" s="73"/>
      <c r="H364" s="73"/>
      <c r="I364" s="73"/>
      <c r="J364" s="73"/>
      <c r="K364" s="73"/>
      <c r="L364" s="73"/>
      <c r="M364" s="73"/>
      <c r="N364" s="73"/>
      <c r="O364" s="73"/>
      <c r="P364" s="73"/>
      <c r="Q364" s="73"/>
      <c r="R364" s="73"/>
      <c r="S364" s="73"/>
      <c r="T364" s="73"/>
      <c r="U364" s="73"/>
    </row>
    <row r="365" spans="2:21" x14ac:dyDescent="0.3">
      <c r="B365" s="73"/>
      <c r="C365" s="74"/>
      <c r="D365" s="73"/>
      <c r="E365" s="73"/>
      <c r="F365" s="73"/>
      <c r="G365" s="73"/>
      <c r="H365" s="73"/>
      <c r="I365" s="73"/>
      <c r="J365" s="73"/>
      <c r="K365" s="73"/>
      <c r="L365" s="73"/>
      <c r="M365" s="73"/>
      <c r="N365" s="73"/>
      <c r="O365" s="73"/>
      <c r="P365" s="73"/>
      <c r="Q365" s="73"/>
      <c r="R365" s="73"/>
      <c r="S365" s="73"/>
      <c r="T365" s="73"/>
      <c r="U365" s="73"/>
    </row>
    <row r="366" spans="2:21" x14ac:dyDescent="0.3">
      <c r="B366" s="73"/>
      <c r="C366" s="74"/>
      <c r="D366" s="73"/>
      <c r="E366" s="73"/>
      <c r="F366" s="73"/>
      <c r="G366" s="73"/>
      <c r="H366" s="73"/>
      <c r="I366" s="73"/>
      <c r="J366" s="73"/>
      <c r="K366" s="73"/>
      <c r="L366" s="73"/>
      <c r="M366" s="73"/>
      <c r="N366" s="73"/>
      <c r="O366" s="73"/>
      <c r="P366" s="73"/>
      <c r="Q366" s="73"/>
      <c r="R366" s="73"/>
      <c r="S366" s="73"/>
      <c r="T366" s="73"/>
      <c r="U366" s="73"/>
    </row>
    <row r="367" spans="2:21" x14ac:dyDescent="0.3">
      <c r="B367" s="73"/>
      <c r="C367" s="74"/>
      <c r="D367" s="73"/>
      <c r="E367" s="73"/>
      <c r="F367" s="73"/>
      <c r="G367" s="73"/>
      <c r="H367" s="73"/>
      <c r="I367" s="73"/>
      <c r="J367" s="73"/>
      <c r="K367" s="73"/>
      <c r="L367" s="73"/>
      <c r="M367" s="73"/>
      <c r="N367" s="73"/>
      <c r="O367" s="73"/>
      <c r="P367" s="73"/>
      <c r="Q367" s="73"/>
      <c r="R367" s="73"/>
      <c r="S367" s="73"/>
      <c r="T367" s="73"/>
      <c r="U367" s="73"/>
    </row>
    <row r="368" spans="2:21" x14ac:dyDescent="0.3">
      <c r="B368" s="73"/>
      <c r="C368" s="74"/>
      <c r="D368" s="73"/>
      <c r="E368" s="73"/>
      <c r="F368" s="73"/>
      <c r="G368" s="73"/>
      <c r="H368" s="73"/>
      <c r="I368" s="73"/>
      <c r="J368" s="73"/>
      <c r="K368" s="73"/>
      <c r="L368" s="73"/>
      <c r="M368" s="73"/>
      <c r="N368" s="73"/>
      <c r="O368" s="73"/>
      <c r="P368" s="73"/>
      <c r="Q368" s="73"/>
      <c r="R368" s="73"/>
      <c r="S368" s="73"/>
      <c r="T368" s="73"/>
      <c r="U368" s="73"/>
    </row>
    <row r="369" spans="2:21" x14ac:dyDescent="0.3">
      <c r="B369" s="73"/>
      <c r="C369" s="74"/>
      <c r="D369" s="73"/>
      <c r="E369" s="73"/>
      <c r="F369" s="73"/>
      <c r="G369" s="73"/>
      <c r="H369" s="73"/>
      <c r="I369" s="73"/>
      <c r="J369" s="73"/>
      <c r="K369" s="73"/>
      <c r="L369" s="73"/>
      <c r="M369" s="73"/>
      <c r="N369" s="73"/>
      <c r="O369" s="73"/>
      <c r="P369" s="73"/>
      <c r="Q369" s="73"/>
      <c r="R369" s="73"/>
      <c r="S369" s="73"/>
      <c r="T369" s="73"/>
      <c r="U369" s="73"/>
    </row>
    <row r="370" spans="2:21" x14ac:dyDescent="0.3">
      <c r="B370" s="73"/>
      <c r="C370" s="74"/>
      <c r="D370" s="73"/>
      <c r="E370" s="73"/>
      <c r="F370" s="73"/>
      <c r="G370" s="73"/>
      <c r="H370" s="73"/>
      <c r="I370" s="73"/>
      <c r="J370" s="73"/>
      <c r="K370" s="73"/>
      <c r="L370" s="73"/>
      <c r="M370" s="73"/>
      <c r="N370" s="73"/>
      <c r="O370" s="73"/>
      <c r="P370" s="73"/>
      <c r="Q370" s="73"/>
      <c r="R370" s="73"/>
      <c r="S370" s="73"/>
      <c r="T370" s="73"/>
      <c r="U370" s="73"/>
    </row>
    <row r="371" spans="2:21" x14ac:dyDescent="0.3">
      <c r="B371" s="73"/>
      <c r="C371" s="74"/>
      <c r="D371" s="73"/>
      <c r="E371" s="73"/>
      <c r="F371" s="73"/>
      <c r="G371" s="73"/>
      <c r="H371" s="73"/>
      <c r="I371" s="73"/>
      <c r="J371" s="73"/>
      <c r="K371" s="73"/>
      <c r="L371" s="73"/>
      <c r="M371" s="73"/>
      <c r="N371" s="73"/>
      <c r="O371" s="73"/>
      <c r="P371" s="73"/>
      <c r="Q371" s="73"/>
      <c r="R371" s="73"/>
      <c r="S371" s="73"/>
      <c r="T371" s="73"/>
      <c r="U371" s="73"/>
    </row>
    <row r="372" spans="2:21" x14ac:dyDescent="0.3">
      <c r="B372" s="73"/>
      <c r="C372" s="74"/>
      <c r="D372" s="73"/>
      <c r="E372" s="73"/>
      <c r="F372" s="73"/>
      <c r="G372" s="73"/>
      <c r="H372" s="73"/>
      <c r="I372" s="73"/>
      <c r="J372" s="73"/>
      <c r="K372" s="73"/>
      <c r="L372" s="73"/>
      <c r="M372" s="73"/>
      <c r="N372" s="73"/>
      <c r="O372" s="73"/>
      <c r="P372" s="73"/>
      <c r="Q372" s="73"/>
      <c r="R372" s="73"/>
      <c r="S372" s="73"/>
      <c r="T372" s="73"/>
      <c r="U372" s="73"/>
    </row>
    <row r="373" spans="2:21" x14ac:dyDescent="0.3">
      <c r="B373" s="73"/>
      <c r="C373" s="74"/>
      <c r="D373" s="73"/>
      <c r="E373" s="73"/>
      <c r="F373" s="73"/>
      <c r="G373" s="73"/>
      <c r="H373" s="73"/>
      <c r="I373" s="73"/>
      <c r="J373" s="73"/>
      <c r="K373" s="73"/>
      <c r="L373" s="73"/>
      <c r="M373" s="73"/>
      <c r="N373" s="73"/>
      <c r="O373" s="73"/>
      <c r="P373" s="73"/>
      <c r="Q373" s="73"/>
      <c r="R373" s="73"/>
      <c r="S373" s="73"/>
      <c r="T373" s="73"/>
      <c r="U373" s="73"/>
    </row>
    <row r="374" spans="2:21" x14ac:dyDescent="0.3">
      <c r="B374" s="73"/>
      <c r="C374" s="74"/>
      <c r="D374" s="73"/>
      <c r="E374" s="73"/>
      <c r="F374" s="73"/>
      <c r="G374" s="73"/>
      <c r="H374" s="73"/>
      <c r="I374" s="73"/>
      <c r="J374" s="73"/>
      <c r="K374" s="73"/>
      <c r="L374" s="73"/>
      <c r="M374" s="73"/>
      <c r="N374" s="73"/>
      <c r="O374" s="73"/>
      <c r="P374" s="73"/>
      <c r="Q374" s="73"/>
      <c r="R374" s="73"/>
      <c r="S374" s="73"/>
      <c r="T374" s="73"/>
      <c r="U374" s="73"/>
    </row>
    <row r="375" spans="2:21" x14ac:dyDescent="0.3">
      <c r="B375" s="73"/>
      <c r="C375" s="74"/>
      <c r="D375" s="73"/>
      <c r="E375" s="73"/>
      <c r="F375" s="73"/>
      <c r="G375" s="73"/>
      <c r="H375" s="73"/>
      <c r="I375" s="73"/>
      <c r="J375" s="73"/>
      <c r="K375" s="73"/>
      <c r="L375" s="73"/>
      <c r="M375" s="73"/>
      <c r="N375" s="73"/>
      <c r="O375" s="73"/>
      <c r="P375" s="73"/>
      <c r="Q375" s="73"/>
      <c r="R375" s="73"/>
      <c r="S375" s="73"/>
      <c r="T375" s="73"/>
      <c r="U375" s="73"/>
    </row>
    <row r="376" spans="2:21" x14ac:dyDescent="0.3">
      <c r="B376" s="73"/>
      <c r="C376" s="74"/>
      <c r="D376" s="73"/>
      <c r="E376" s="73"/>
      <c r="F376" s="73"/>
      <c r="G376" s="73"/>
      <c r="H376" s="73"/>
      <c r="I376" s="73"/>
      <c r="J376" s="73"/>
      <c r="K376" s="73"/>
      <c r="L376" s="73"/>
      <c r="M376" s="73"/>
      <c r="N376" s="73"/>
      <c r="O376" s="73"/>
      <c r="P376" s="73"/>
      <c r="Q376" s="73"/>
      <c r="R376" s="73"/>
      <c r="S376" s="73"/>
      <c r="T376" s="73"/>
      <c r="U376" s="73"/>
    </row>
    <row r="377" spans="2:21" x14ac:dyDescent="0.3">
      <c r="B377" s="73"/>
      <c r="C377" s="74"/>
      <c r="D377" s="73"/>
      <c r="E377" s="73"/>
      <c r="F377" s="73"/>
      <c r="G377" s="73"/>
      <c r="H377" s="73"/>
      <c r="I377" s="73"/>
      <c r="J377" s="73"/>
      <c r="K377" s="73"/>
      <c r="L377" s="73"/>
      <c r="M377" s="73"/>
      <c r="N377" s="73"/>
      <c r="O377" s="73"/>
      <c r="P377" s="73"/>
      <c r="Q377" s="73"/>
      <c r="R377" s="73"/>
      <c r="S377" s="73"/>
      <c r="T377" s="73"/>
      <c r="U377" s="73"/>
    </row>
    <row r="378" spans="2:21" x14ac:dyDescent="0.3">
      <c r="B378" s="73"/>
      <c r="C378" s="74"/>
      <c r="D378" s="73"/>
      <c r="E378" s="73"/>
      <c r="F378" s="73"/>
      <c r="G378" s="73"/>
      <c r="H378" s="73"/>
      <c r="I378" s="73"/>
      <c r="J378" s="73"/>
      <c r="K378" s="73"/>
      <c r="L378" s="73"/>
      <c r="M378" s="73"/>
      <c r="N378" s="73"/>
      <c r="O378" s="73"/>
      <c r="P378" s="73"/>
      <c r="Q378" s="73"/>
      <c r="R378" s="73"/>
      <c r="S378" s="73"/>
      <c r="T378" s="73"/>
      <c r="U378" s="73"/>
    </row>
    <row r="379" spans="2:21" x14ac:dyDescent="0.3">
      <c r="B379" s="73"/>
      <c r="C379" s="74"/>
      <c r="D379" s="73"/>
      <c r="E379" s="73"/>
      <c r="F379" s="73"/>
      <c r="G379" s="73"/>
      <c r="H379" s="73"/>
      <c r="I379" s="73"/>
      <c r="J379" s="73"/>
      <c r="K379" s="73"/>
      <c r="L379" s="73"/>
      <c r="M379" s="73"/>
      <c r="N379" s="73"/>
      <c r="O379" s="73"/>
      <c r="P379" s="73"/>
      <c r="Q379" s="73"/>
      <c r="R379" s="73"/>
      <c r="S379" s="73"/>
      <c r="T379" s="73"/>
      <c r="U379" s="73"/>
    </row>
    <row r="380" spans="2:21" x14ac:dyDescent="0.3">
      <c r="B380" s="73"/>
      <c r="C380" s="74"/>
      <c r="D380" s="73"/>
      <c r="E380" s="73"/>
      <c r="F380" s="73"/>
      <c r="G380" s="73"/>
      <c r="H380" s="73"/>
      <c r="I380" s="73"/>
      <c r="J380" s="73"/>
      <c r="K380" s="73"/>
      <c r="L380" s="73"/>
      <c r="M380" s="73"/>
      <c r="N380" s="73"/>
      <c r="O380" s="73"/>
      <c r="P380" s="73"/>
      <c r="Q380" s="73"/>
      <c r="R380" s="73"/>
      <c r="S380" s="73"/>
      <c r="T380" s="73"/>
      <c r="U380" s="73"/>
    </row>
    <row r="381" spans="2:21" x14ac:dyDescent="0.3">
      <c r="B381" s="73"/>
      <c r="C381" s="74"/>
      <c r="D381" s="73"/>
      <c r="E381" s="73"/>
      <c r="F381" s="73"/>
      <c r="G381" s="73"/>
      <c r="H381" s="73"/>
      <c r="I381" s="73"/>
      <c r="J381" s="73"/>
      <c r="K381" s="73"/>
      <c r="L381" s="73"/>
      <c r="M381" s="73"/>
      <c r="N381" s="73"/>
      <c r="O381" s="73"/>
      <c r="P381" s="73"/>
      <c r="Q381" s="73"/>
      <c r="R381" s="73"/>
      <c r="S381" s="73"/>
      <c r="T381" s="73"/>
      <c r="U381" s="73"/>
    </row>
    <row r="382" spans="2:21" x14ac:dyDescent="0.3">
      <c r="B382" s="73"/>
      <c r="C382" s="74"/>
      <c r="D382" s="73"/>
      <c r="E382" s="73"/>
      <c r="F382" s="73"/>
      <c r="G382" s="73"/>
      <c r="H382" s="73"/>
      <c r="I382" s="73"/>
      <c r="J382" s="73"/>
      <c r="K382" s="73"/>
      <c r="L382" s="73"/>
      <c r="M382" s="73"/>
      <c r="N382" s="73"/>
      <c r="O382" s="73"/>
      <c r="P382" s="73"/>
      <c r="Q382" s="73"/>
      <c r="R382" s="73"/>
      <c r="S382" s="73"/>
      <c r="T382" s="73"/>
      <c r="U382" s="73"/>
    </row>
    <row r="383" spans="2:21" x14ac:dyDescent="0.3">
      <c r="B383" s="73"/>
      <c r="C383" s="74"/>
      <c r="D383" s="73"/>
      <c r="E383" s="73"/>
      <c r="F383" s="73"/>
      <c r="G383" s="73"/>
      <c r="H383" s="73"/>
      <c r="I383" s="73"/>
      <c r="J383" s="73"/>
      <c r="K383" s="73"/>
      <c r="L383" s="73"/>
      <c r="M383" s="73"/>
      <c r="N383" s="73"/>
      <c r="O383" s="73"/>
      <c r="P383" s="73"/>
      <c r="Q383" s="73"/>
      <c r="R383" s="73"/>
      <c r="S383" s="73"/>
      <c r="T383" s="73"/>
      <c r="U383" s="73"/>
    </row>
    <row r="384" spans="2:21" x14ac:dyDescent="0.3">
      <c r="B384" s="73"/>
      <c r="C384" s="74"/>
      <c r="D384" s="73"/>
      <c r="E384" s="73"/>
      <c r="F384" s="73"/>
      <c r="G384" s="73"/>
      <c r="H384" s="73"/>
      <c r="I384" s="73"/>
      <c r="J384" s="73"/>
      <c r="K384" s="73"/>
      <c r="L384" s="73"/>
      <c r="M384" s="73"/>
      <c r="N384" s="73"/>
      <c r="O384" s="73"/>
      <c r="P384" s="73"/>
      <c r="Q384" s="73"/>
      <c r="R384" s="73"/>
      <c r="S384" s="73"/>
      <c r="T384" s="73"/>
      <c r="U384" s="73"/>
    </row>
    <row r="385" spans="2:21" x14ac:dyDescent="0.3">
      <c r="B385" s="73"/>
      <c r="C385" s="74"/>
      <c r="D385" s="73"/>
      <c r="E385" s="73"/>
      <c r="F385" s="73"/>
      <c r="G385" s="73"/>
      <c r="H385" s="73"/>
      <c r="I385" s="73"/>
      <c r="J385" s="73"/>
      <c r="K385" s="73"/>
      <c r="L385" s="73"/>
      <c r="M385" s="73"/>
      <c r="N385" s="73"/>
      <c r="O385" s="73"/>
      <c r="P385" s="73"/>
      <c r="Q385" s="73"/>
      <c r="R385" s="73"/>
      <c r="S385" s="73"/>
      <c r="T385" s="73"/>
      <c r="U385" s="73"/>
    </row>
    <row r="386" spans="2:21" x14ac:dyDescent="0.3">
      <c r="B386" s="73"/>
      <c r="C386" s="74"/>
      <c r="D386" s="73"/>
      <c r="E386" s="73"/>
      <c r="F386" s="73"/>
      <c r="G386" s="73"/>
      <c r="H386" s="73"/>
      <c r="I386" s="73"/>
      <c r="J386" s="73"/>
      <c r="K386" s="73"/>
      <c r="L386" s="73"/>
      <c r="M386" s="73"/>
      <c r="N386" s="73"/>
      <c r="O386" s="73"/>
      <c r="P386" s="73"/>
      <c r="Q386" s="73"/>
      <c r="R386" s="73"/>
      <c r="S386" s="73"/>
      <c r="T386" s="73"/>
      <c r="U386" s="73"/>
    </row>
    <row r="387" spans="2:21" x14ac:dyDescent="0.3">
      <c r="B387" s="73"/>
      <c r="C387" s="74"/>
      <c r="D387" s="73"/>
      <c r="E387" s="73"/>
      <c r="F387" s="73"/>
      <c r="G387" s="73"/>
      <c r="H387" s="73"/>
      <c r="I387" s="73"/>
      <c r="J387" s="73"/>
      <c r="K387" s="73"/>
      <c r="L387" s="73"/>
      <c r="M387" s="73"/>
      <c r="N387" s="73"/>
      <c r="O387" s="73"/>
      <c r="P387" s="73"/>
      <c r="Q387" s="73"/>
      <c r="R387" s="73"/>
      <c r="S387" s="73"/>
      <c r="T387" s="73"/>
      <c r="U387" s="73"/>
    </row>
    <row r="388" spans="2:21" x14ac:dyDescent="0.3">
      <c r="B388" s="73"/>
      <c r="C388" s="74"/>
      <c r="D388" s="73"/>
      <c r="E388" s="73"/>
      <c r="F388" s="73"/>
      <c r="G388" s="73"/>
      <c r="H388" s="73"/>
      <c r="I388" s="73"/>
      <c r="J388" s="73"/>
      <c r="K388" s="73"/>
      <c r="L388" s="73"/>
      <c r="M388" s="73"/>
      <c r="N388" s="73"/>
      <c r="O388" s="73"/>
      <c r="P388" s="73"/>
      <c r="Q388" s="73"/>
      <c r="R388" s="73"/>
      <c r="S388" s="73"/>
      <c r="T388" s="73"/>
      <c r="U388" s="73"/>
    </row>
    <row r="389" spans="2:21" x14ac:dyDescent="0.3">
      <c r="B389" s="73"/>
      <c r="C389" s="74"/>
      <c r="D389" s="73"/>
      <c r="E389" s="73"/>
      <c r="F389" s="73"/>
      <c r="G389" s="73"/>
      <c r="H389" s="73"/>
      <c r="I389" s="73"/>
      <c r="J389" s="73"/>
      <c r="K389" s="73"/>
      <c r="L389" s="73"/>
      <c r="M389" s="73"/>
      <c r="N389" s="73"/>
      <c r="O389" s="73"/>
      <c r="P389" s="73"/>
      <c r="Q389" s="73"/>
      <c r="R389" s="73"/>
      <c r="S389" s="73"/>
      <c r="T389" s="73"/>
      <c r="U389" s="73"/>
    </row>
    <row r="390" spans="2:21" x14ac:dyDescent="0.3">
      <c r="B390" s="73"/>
      <c r="C390" s="74"/>
      <c r="D390" s="73"/>
      <c r="E390" s="73"/>
      <c r="F390" s="73"/>
      <c r="G390" s="73"/>
      <c r="H390" s="73"/>
      <c r="I390" s="73"/>
      <c r="J390" s="73"/>
      <c r="K390" s="73"/>
      <c r="L390" s="73"/>
      <c r="M390" s="73"/>
      <c r="N390" s="73"/>
      <c r="O390" s="73"/>
      <c r="P390" s="73"/>
      <c r="Q390" s="73"/>
      <c r="R390" s="73"/>
      <c r="S390" s="73"/>
      <c r="T390" s="73"/>
      <c r="U390" s="73"/>
    </row>
    <row r="391" spans="2:21" x14ac:dyDescent="0.3">
      <c r="B391" s="73"/>
      <c r="C391" s="74"/>
      <c r="D391" s="73"/>
      <c r="E391" s="73"/>
      <c r="F391" s="73"/>
      <c r="G391" s="73"/>
      <c r="H391" s="73"/>
      <c r="I391" s="73"/>
      <c r="J391" s="73"/>
      <c r="K391" s="73"/>
      <c r="L391" s="73"/>
      <c r="M391" s="73"/>
      <c r="N391" s="73"/>
      <c r="O391" s="73"/>
      <c r="P391" s="73"/>
      <c r="Q391" s="73"/>
      <c r="R391" s="73"/>
      <c r="S391" s="73"/>
      <c r="T391" s="73"/>
      <c r="U391" s="73"/>
    </row>
    <row r="392" spans="2:21" x14ac:dyDescent="0.3">
      <c r="B392" s="73"/>
      <c r="C392" s="74"/>
      <c r="D392" s="73"/>
      <c r="E392" s="73"/>
      <c r="F392" s="73"/>
      <c r="G392" s="73"/>
      <c r="H392" s="73"/>
      <c r="I392" s="73"/>
      <c r="J392" s="73"/>
      <c r="K392" s="73"/>
      <c r="L392" s="73"/>
      <c r="M392" s="73"/>
      <c r="N392" s="73"/>
      <c r="O392" s="73"/>
      <c r="P392" s="73"/>
      <c r="Q392" s="73"/>
      <c r="R392" s="73"/>
      <c r="S392" s="73"/>
      <c r="T392" s="73"/>
      <c r="U392" s="73"/>
    </row>
    <row r="393" spans="2:21" x14ac:dyDescent="0.3">
      <c r="B393" s="73"/>
      <c r="C393" s="74"/>
      <c r="D393" s="73"/>
      <c r="E393" s="73"/>
      <c r="F393" s="73"/>
      <c r="G393" s="73"/>
      <c r="H393" s="73"/>
      <c r="I393" s="73"/>
      <c r="J393" s="73"/>
      <c r="K393" s="73"/>
      <c r="L393" s="73"/>
      <c r="M393" s="73"/>
      <c r="N393" s="73"/>
      <c r="O393" s="73"/>
      <c r="P393" s="73"/>
      <c r="Q393" s="73"/>
      <c r="R393" s="73"/>
      <c r="S393" s="73"/>
      <c r="T393" s="73"/>
      <c r="U393" s="73"/>
    </row>
    <row r="394" spans="2:21" x14ac:dyDescent="0.3">
      <c r="B394" s="73"/>
      <c r="C394" s="74"/>
      <c r="D394" s="73"/>
      <c r="E394" s="73"/>
      <c r="F394" s="73"/>
      <c r="G394" s="73"/>
      <c r="H394" s="73"/>
      <c r="I394" s="73"/>
      <c r="J394" s="73"/>
      <c r="K394" s="73"/>
      <c r="L394" s="73"/>
      <c r="M394" s="73"/>
      <c r="N394" s="73"/>
      <c r="O394" s="73"/>
      <c r="P394" s="73"/>
      <c r="Q394" s="73"/>
      <c r="R394" s="73"/>
      <c r="S394" s="73"/>
      <c r="T394" s="73"/>
      <c r="U394" s="73"/>
    </row>
    <row r="395" spans="2:21" x14ac:dyDescent="0.3">
      <c r="B395" s="73"/>
      <c r="C395" s="74"/>
      <c r="D395" s="73"/>
      <c r="E395" s="73"/>
      <c r="F395" s="73"/>
      <c r="G395" s="73"/>
      <c r="H395" s="73"/>
      <c r="I395" s="73"/>
      <c r="J395" s="73"/>
      <c r="K395" s="73"/>
      <c r="L395" s="73"/>
      <c r="M395" s="73"/>
      <c r="N395" s="73"/>
      <c r="O395" s="73"/>
      <c r="P395" s="73"/>
      <c r="Q395" s="73"/>
      <c r="R395" s="73"/>
      <c r="S395" s="73"/>
      <c r="T395" s="73"/>
      <c r="U395" s="73"/>
    </row>
    <row r="396" spans="2:21" x14ac:dyDescent="0.3">
      <c r="B396" s="73"/>
      <c r="C396" s="74"/>
      <c r="D396" s="73"/>
      <c r="E396" s="73"/>
      <c r="F396" s="73"/>
      <c r="G396" s="73"/>
      <c r="H396" s="73"/>
      <c r="I396" s="73"/>
      <c r="J396" s="73"/>
      <c r="K396" s="73"/>
      <c r="L396" s="73"/>
      <c r="M396" s="73"/>
      <c r="N396" s="73"/>
      <c r="O396" s="73"/>
      <c r="P396" s="73"/>
      <c r="Q396" s="73"/>
      <c r="R396" s="73"/>
      <c r="S396" s="73"/>
      <c r="T396" s="73"/>
      <c r="U396" s="73"/>
    </row>
    <row r="397" spans="2:21" x14ac:dyDescent="0.3">
      <c r="B397" s="73"/>
      <c r="C397" s="74"/>
      <c r="D397" s="73"/>
      <c r="E397" s="73"/>
      <c r="F397" s="73"/>
      <c r="G397" s="73"/>
      <c r="H397" s="73"/>
      <c r="I397" s="73"/>
      <c r="J397" s="73"/>
      <c r="K397" s="73"/>
      <c r="L397" s="73"/>
      <c r="M397" s="73"/>
      <c r="N397" s="73"/>
      <c r="O397" s="73"/>
      <c r="P397" s="73"/>
      <c r="Q397" s="73"/>
      <c r="R397" s="73"/>
      <c r="S397" s="73"/>
      <c r="T397" s="73"/>
      <c r="U397" s="73"/>
    </row>
    <row r="398" spans="2:21" x14ac:dyDescent="0.3">
      <c r="B398" s="73"/>
      <c r="C398" s="74"/>
      <c r="D398" s="73"/>
      <c r="E398" s="73"/>
      <c r="F398" s="73"/>
      <c r="G398" s="73"/>
      <c r="H398" s="73"/>
      <c r="I398" s="73"/>
      <c r="J398" s="73"/>
      <c r="K398" s="73"/>
      <c r="L398" s="73"/>
      <c r="M398" s="73"/>
      <c r="N398" s="73"/>
      <c r="O398" s="73"/>
      <c r="P398" s="73"/>
      <c r="Q398" s="73"/>
      <c r="R398" s="73"/>
      <c r="S398" s="73"/>
      <c r="T398" s="73"/>
      <c r="U398" s="73"/>
    </row>
    <row r="399" spans="2:21" x14ac:dyDescent="0.3">
      <c r="B399" s="73"/>
      <c r="C399" s="74"/>
      <c r="D399" s="73"/>
      <c r="E399" s="73"/>
      <c r="F399" s="73"/>
      <c r="G399" s="73"/>
      <c r="H399" s="73"/>
      <c r="I399" s="73"/>
      <c r="J399" s="73"/>
      <c r="K399" s="73"/>
      <c r="L399" s="73"/>
      <c r="M399" s="73"/>
      <c r="N399" s="73"/>
      <c r="O399" s="73"/>
      <c r="P399" s="73"/>
      <c r="Q399" s="73"/>
      <c r="R399" s="73"/>
      <c r="S399" s="73"/>
      <c r="T399" s="73"/>
      <c r="U399" s="73"/>
    </row>
    <row r="400" spans="2:21" x14ac:dyDescent="0.3">
      <c r="B400" s="73"/>
      <c r="C400" s="74"/>
      <c r="D400" s="73"/>
      <c r="E400" s="73"/>
      <c r="F400" s="73"/>
      <c r="G400" s="73"/>
      <c r="H400" s="73"/>
      <c r="I400" s="73"/>
      <c r="J400" s="73"/>
      <c r="K400" s="73"/>
      <c r="L400" s="73"/>
      <c r="M400" s="73"/>
      <c r="N400" s="73"/>
      <c r="O400" s="73"/>
      <c r="P400" s="73"/>
      <c r="Q400" s="73"/>
      <c r="R400" s="73"/>
      <c r="S400" s="73"/>
      <c r="T400" s="73"/>
      <c r="U400" s="73"/>
    </row>
    <row r="401" spans="2:21" x14ac:dyDescent="0.3">
      <c r="B401" s="73"/>
      <c r="C401" s="74"/>
      <c r="D401" s="73"/>
      <c r="E401" s="73"/>
      <c r="F401" s="73"/>
      <c r="G401" s="73"/>
      <c r="H401" s="73"/>
      <c r="I401" s="73"/>
      <c r="J401" s="73"/>
      <c r="K401" s="73"/>
      <c r="L401" s="73"/>
      <c r="M401" s="73"/>
      <c r="N401" s="73"/>
      <c r="O401" s="73"/>
      <c r="P401" s="73"/>
      <c r="Q401" s="73"/>
      <c r="R401" s="73"/>
      <c r="S401" s="73"/>
      <c r="T401" s="73"/>
      <c r="U401" s="73"/>
    </row>
    <row r="402" spans="2:21" x14ac:dyDescent="0.3">
      <c r="B402" s="73"/>
      <c r="C402" s="74"/>
      <c r="D402" s="73"/>
      <c r="E402" s="73"/>
      <c r="F402" s="73"/>
      <c r="G402" s="73"/>
      <c r="H402" s="73"/>
      <c r="I402" s="73"/>
      <c r="J402" s="73"/>
      <c r="K402" s="73"/>
      <c r="L402" s="73"/>
      <c r="M402" s="73"/>
      <c r="N402" s="73"/>
      <c r="O402" s="73"/>
      <c r="P402" s="73"/>
      <c r="Q402" s="73"/>
      <c r="R402" s="73"/>
      <c r="S402" s="73"/>
      <c r="T402" s="73"/>
      <c r="U402" s="73"/>
    </row>
    <row r="403" spans="2:21" x14ac:dyDescent="0.3">
      <c r="B403" s="73"/>
      <c r="C403" s="74"/>
      <c r="D403" s="73"/>
      <c r="E403" s="73"/>
      <c r="F403" s="73"/>
      <c r="G403" s="73"/>
      <c r="H403" s="73"/>
      <c r="I403" s="73"/>
      <c r="J403" s="73"/>
      <c r="K403" s="73"/>
      <c r="L403" s="73"/>
      <c r="M403" s="73"/>
      <c r="N403" s="73"/>
      <c r="O403" s="73"/>
      <c r="P403" s="73"/>
      <c r="Q403" s="73"/>
      <c r="R403" s="73"/>
      <c r="S403" s="73"/>
      <c r="T403" s="73"/>
      <c r="U403" s="73"/>
    </row>
    <row r="404" spans="2:21" x14ac:dyDescent="0.3">
      <c r="B404" s="73"/>
      <c r="C404" s="74"/>
      <c r="D404" s="73"/>
      <c r="E404" s="73"/>
      <c r="F404" s="73"/>
      <c r="G404" s="73"/>
      <c r="H404" s="73"/>
      <c r="I404" s="73"/>
      <c r="J404" s="73"/>
      <c r="K404" s="73"/>
      <c r="L404" s="73"/>
      <c r="M404" s="73"/>
      <c r="N404" s="73"/>
      <c r="O404" s="73"/>
      <c r="P404" s="73"/>
      <c r="Q404" s="73"/>
      <c r="R404" s="73"/>
      <c r="S404" s="73"/>
      <c r="T404" s="73"/>
      <c r="U404" s="73"/>
    </row>
    <row r="405" spans="2:21" x14ac:dyDescent="0.3">
      <c r="B405" s="73"/>
      <c r="C405" s="74"/>
      <c r="D405" s="73"/>
      <c r="E405" s="73"/>
      <c r="F405" s="73"/>
      <c r="G405" s="73"/>
      <c r="H405" s="73"/>
      <c r="I405" s="73"/>
      <c r="J405" s="73"/>
      <c r="K405" s="73"/>
      <c r="L405" s="73"/>
      <c r="M405" s="73"/>
      <c r="N405" s="73"/>
      <c r="O405" s="73"/>
      <c r="P405" s="73"/>
      <c r="Q405" s="73"/>
      <c r="R405" s="73"/>
      <c r="S405" s="73"/>
      <c r="T405" s="73"/>
      <c r="U405" s="73"/>
    </row>
    <row r="406" spans="2:21" x14ac:dyDescent="0.3">
      <c r="B406" s="73"/>
      <c r="C406" s="74"/>
      <c r="D406" s="73"/>
      <c r="E406" s="73"/>
      <c r="F406" s="73"/>
      <c r="G406" s="73"/>
      <c r="H406" s="73"/>
      <c r="I406" s="73"/>
      <c r="J406" s="73"/>
      <c r="K406" s="73"/>
      <c r="L406" s="73"/>
      <c r="M406" s="73"/>
      <c r="N406" s="73"/>
      <c r="O406" s="73"/>
      <c r="P406" s="73"/>
      <c r="Q406" s="73"/>
      <c r="R406" s="73"/>
      <c r="S406" s="73"/>
      <c r="T406" s="73"/>
      <c r="U406" s="73"/>
    </row>
    <row r="407" spans="2:21" x14ac:dyDescent="0.3">
      <c r="B407" s="73"/>
      <c r="C407" s="74"/>
      <c r="D407" s="73"/>
      <c r="E407" s="73"/>
      <c r="F407" s="73"/>
      <c r="G407" s="73"/>
      <c r="H407" s="73"/>
      <c r="I407" s="73"/>
      <c r="J407" s="73"/>
      <c r="K407" s="73"/>
      <c r="L407" s="73"/>
      <c r="M407" s="73"/>
      <c r="N407" s="73"/>
      <c r="O407" s="73"/>
      <c r="P407" s="73"/>
      <c r="Q407" s="73"/>
      <c r="R407" s="73"/>
      <c r="S407" s="73"/>
      <c r="T407" s="73"/>
      <c r="U407" s="73"/>
    </row>
    <row r="408" spans="2:21" x14ac:dyDescent="0.3">
      <c r="B408" s="73"/>
      <c r="C408" s="74"/>
      <c r="D408" s="73"/>
      <c r="E408" s="73"/>
      <c r="F408" s="73"/>
      <c r="G408" s="73"/>
      <c r="H408" s="73"/>
      <c r="I408" s="73"/>
      <c r="J408" s="73"/>
      <c r="K408" s="73"/>
      <c r="L408" s="73"/>
      <c r="M408" s="73"/>
      <c r="N408" s="73"/>
      <c r="O408" s="73"/>
      <c r="P408" s="73"/>
      <c r="Q408" s="73"/>
      <c r="R408" s="73"/>
      <c r="S408" s="73"/>
      <c r="T408" s="73"/>
      <c r="U408" s="73"/>
    </row>
    <row r="409" spans="2:21" x14ac:dyDescent="0.3">
      <c r="B409" s="73"/>
      <c r="C409" s="74"/>
      <c r="D409" s="73"/>
      <c r="E409" s="73"/>
      <c r="F409" s="73"/>
      <c r="G409" s="73"/>
      <c r="H409" s="73"/>
      <c r="I409" s="73"/>
      <c r="J409" s="73"/>
      <c r="K409" s="73"/>
      <c r="L409" s="73"/>
      <c r="M409" s="73"/>
      <c r="N409" s="73"/>
      <c r="O409" s="73"/>
      <c r="P409" s="73"/>
      <c r="Q409" s="73"/>
      <c r="R409" s="73"/>
      <c r="S409" s="73"/>
      <c r="T409" s="73"/>
      <c r="U409" s="73"/>
    </row>
    <row r="410" spans="2:21" x14ac:dyDescent="0.3">
      <c r="B410" s="73"/>
      <c r="C410" s="74"/>
      <c r="D410" s="73"/>
      <c r="E410" s="73"/>
      <c r="F410" s="73"/>
      <c r="G410" s="73"/>
      <c r="H410" s="73"/>
      <c r="I410" s="73"/>
      <c r="J410" s="73"/>
      <c r="K410" s="73"/>
      <c r="L410" s="73"/>
      <c r="M410" s="73"/>
      <c r="N410" s="73"/>
      <c r="O410" s="73"/>
      <c r="P410" s="73"/>
      <c r="Q410" s="73"/>
      <c r="R410" s="73"/>
      <c r="S410" s="73"/>
      <c r="T410" s="73"/>
      <c r="U410" s="73"/>
    </row>
    <row r="411" spans="2:21" x14ac:dyDescent="0.3">
      <c r="B411" s="73"/>
      <c r="C411" s="74"/>
      <c r="D411" s="73"/>
      <c r="E411" s="73"/>
      <c r="F411" s="73"/>
      <c r="G411" s="73"/>
      <c r="H411" s="73"/>
      <c r="I411" s="73"/>
      <c r="J411" s="73"/>
      <c r="K411" s="73"/>
      <c r="L411" s="73"/>
      <c r="M411" s="73"/>
      <c r="N411" s="73"/>
      <c r="O411" s="73"/>
      <c r="P411" s="73"/>
      <c r="Q411" s="73"/>
      <c r="R411" s="73"/>
      <c r="S411" s="73"/>
      <c r="T411" s="73"/>
      <c r="U411" s="73"/>
    </row>
    <row r="412" spans="2:21" x14ac:dyDescent="0.3">
      <c r="B412" s="73"/>
      <c r="C412" s="74"/>
      <c r="D412" s="73"/>
      <c r="E412" s="73"/>
      <c r="F412" s="73"/>
      <c r="G412" s="73"/>
      <c r="H412" s="73"/>
      <c r="I412" s="73"/>
      <c r="J412" s="73"/>
      <c r="K412" s="73"/>
      <c r="L412" s="73"/>
      <c r="M412" s="73"/>
      <c r="N412" s="73"/>
      <c r="O412" s="73"/>
      <c r="P412" s="73"/>
      <c r="Q412" s="73"/>
      <c r="R412" s="73"/>
      <c r="S412" s="73"/>
      <c r="T412" s="73"/>
      <c r="U412" s="73"/>
    </row>
    <row r="413" spans="2:21" x14ac:dyDescent="0.3">
      <c r="B413" s="73"/>
      <c r="C413" s="74"/>
      <c r="D413" s="73"/>
      <c r="E413" s="73"/>
      <c r="F413" s="73"/>
      <c r="G413" s="73"/>
      <c r="H413" s="73"/>
      <c r="I413" s="73"/>
      <c r="J413" s="73"/>
      <c r="K413" s="73"/>
      <c r="L413" s="73"/>
      <c r="M413" s="73"/>
      <c r="N413" s="73"/>
      <c r="O413" s="73"/>
      <c r="P413" s="73"/>
      <c r="Q413" s="73"/>
      <c r="R413" s="73"/>
      <c r="S413" s="73"/>
      <c r="T413" s="73"/>
      <c r="U413" s="73"/>
    </row>
    <row r="414" spans="2:21" x14ac:dyDescent="0.3">
      <c r="B414" s="73"/>
      <c r="C414" s="74"/>
      <c r="D414" s="73"/>
      <c r="E414" s="73"/>
      <c r="F414" s="73"/>
      <c r="G414" s="73"/>
      <c r="H414" s="73"/>
      <c r="I414" s="73"/>
      <c r="J414" s="73"/>
      <c r="K414" s="73"/>
      <c r="L414" s="73"/>
      <c r="M414" s="73"/>
      <c r="N414" s="73"/>
      <c r="O414" s="73"/>
      <c r="P414" s="73"/>
      <c r="Q414" s="73"/>
      <c r="R414" s="73"/>
      <c r="S414" s="73"/>
      <c r="T414" s="73"/>
      <c r="U414" s="73"/>
    </row>
    <row r="415" spans="2:21" x14ac:dyDescent="0.3">
      <c r="B415" s="73"/>
      <c r="C415" s="74"/>
      <c r="D415" s="73"/>
      <c r="E415" s="73"/>
      <c r="F415" s="73"/>
      <c r="G415" s="73"/>
      <c r="H415" s="73"/>
      <c r="I415" s="73"/>
      <c r="J415" s="73"/>
      <c r="K415" s="73"/>
      <c r="L415" s="73"/>
      <c r="M415" s="73"/>
      <c r="N415" s="73"/>
      <c r="O415" s="73"/>
      <c r="P415" s="73"/>
      <c r="Q415" s="73"/>
      <c r="R415" s="73"/>
      <c r="S415" s="73"/>
      <c r="T415" s="73"/>
      <c r="U415" s="73"/>
    </row>
    <row r="416" spans="2:21" x14ac:dyDescent="0.3">
      <c r="B416" s="73"/>
      <c r="C416" s="74"/>
      <c r="D416" s="73"/>
      <c r="E416" s="73"/>
      <c r="F416" s="73"/>
      <c r="G416" s="73"/>
      <c r="H416" s="73"/>
      <c r="I416" s="73"/>
      <c r="J416" s="73"/>
      <c r="K416" s="73"/>
      <c r="L416" s="73"/>
      <c r="M416" s="73"/>
      <c r="N416" s="73"/>
      <c r="O416" s="73"/>
      <c r="P416" s="73"/>
      <c r="Q416" s="73"/>
      <c r="R416" s="73"/>
      <c r="S416" s="73"/>
      <c r="T416" s="73"/>
      <c r="U416" s="73"/>
    </row>
    <row r="417" spans="2:21" x14ac:dyDescent="0.3">
      <c r="B417" s="73"/>
      <c r="C417" s="74"/>
      <c r="D417" s="73"/>
      <c r="E417" s="73"/>
      <c r="F417" s="73"/>
      <c r="G417" s="73"/>
      <c r="H417" s="73"/>
      <c r="I417" s="73"/>
      <c r="J417" s="73"/>
      <c r="K417" s="73"/>
      <c r="L417" s="73"/>
      <c r="M417" s="73"/>
      <c r="N417" s="73"/>
      <c r="O417" s="73"/>
      <c r="P417" s="73"/>
      <c r="Q417" s="73"/>
      <c r="R417" s="73"/>
      <c r="S417" s="73"/>
      <c r="T417" s="73"/>
      <c r="U417" s="73"/>
    </row>
    <row r="418" spans="2:21" x14ac:dyDescent="0.3">
      <c r="B418" s="73"/>
      <c r="C418" s="74"/>
      <c r="D418" s="73"/>
      <c r="E418" s="73"/>
      <c r="F418" s="73"/>
      <c r="G418" s="73"/>
      <c r="H418" s="73"/>
      <c r="I418" s="73"/>
      <c r="J418" s="73"/>
      <c r="K418" s="73"/>
      <c r="L418" s="73"/>
      <c r="M418" s="73"/>
      <c r="N418" s="73"/>
      <c r="O418" s="73"/>
      <c r="P418" s="73"/>
      <c r="Q418" s="73"/>
      <c r="R418" s="73"/>
      <c r="S418" s="73"/>
      <c r="T418" s="73"/>
      <c r="U418" s="73"/>
    </row>
    <row r="419" spans="2:21" x14ac:dyDescent="0.3">
      <c r="B419" s="73"/>
      <c r="C419" s="74"/>
      <c r="D419" s="73"/>
      <c r="E419" s="73"/>
      <c r="F419" s="73"/>
      <c r="G419" s="73"/>
      <c r="H419" s="73"/>
      <c r="I419" s="73"/>
      <c r="J419" s="73"/>
      <c r="K419" s="73"/>
      <c r="L419" s="73"/>
      <c r="M419" s="73"/>
      <c r="N419" s="73"/>
      <c r="O419" s="73"/>
      <c r="P419" s="73"/>
      <c r="Q419" s="73"/>
      <c r="R419" s="73"/>
      <c r="S419" s="73"/>
      <c r="T419" s="73"/>
      <c r="U419" s="73"/>
    </row>
    <row r="420" spans="2:21" x14ac:dyDescent="0.3">
      <c r="B420" s="73"/>
      <c r="C420" s="74"/>
      <c r="D420" s="73"/>
      <c r="E420" s="73"/>
      <c r="F420" s="73"/>
      <c r="G420" s="73"/>
      <c r="H420" s="73"/>
      <c r="I420" s="73"/>
      <c r="J420" s="73"/>
      <c r="K420" s="73"/>
      <c r="L420" s="73"/>
      <c r="M420" s="73"/>
      <c r="N420" s="73"/>
      <c r="O420" s="73"/>
      <c r="P420" s="73"/>
      <c r="Q420" s="73"/>
      <c r="R420" s="73"/>
      <c r="S420" s="73"/>
      <c r="T420" s="73"/>
      <c r="U420" s="73"/>
    </row>
    <row r="421" spans="2:21" x14ac:dyDescent="0.3">
      <c r="B421" s="73"/>
      <c r="C421" s="74"/>
      <c r="D421" s="73"/>
      <c r="E421" s="73"/>
      <c r="F421" s="73"/>
      <c r="G421" s="73"/>
      <c r="H421" s="73"/>
      <c r="I421" s="73"/>
      <c r="J421" s="73"/>
      <c r="K421" s="73"/>
      <c r="L421" s="73"/>
      <c r="M421" s="73"/>
      <c r="N421" s="73"/>
      <c r="O421" s="73"/>
      <c r="P421" s="73"/>
      <c r="Q421" s="73"/>
      <c r="R421" s="73"/>
      <c r="S421" s="73"/>
      <c r="T421" s="73"/>
      <c r="U421" s="73"/>
    </row>
    <row r="422" spans="2:21" x14ac:dyDescent="0.3">
      <c r="B422" s="73"/>
      <c r="C422" s="74"/>
      <c r="D422" s="73"/>
      <c r="E422" s="73"/>
      <c r="F422" s="73"/>
      <c r="G422" s="73"/>
      <c r="H422" s="73"/>
      <c r="I422" s="73"/>
      <c r="J422" s="73"/>
      <c r="K422" s="73"/>
      <c r="L422" s="73"/>
      <c r="M422" s="73"/>
      <c r="N422" s="73"/>
      <c r="O422" s="73"/>
      <c r="P422" s="73"/>
      <c r="Q422" s="73"/>
      <c r="R422" s="73"/>
      <c r="S422" s="73"/>
      <c r="T422" s="73"/>
      <c r="U422" s="73"/>
    </row>
    <row r="423" spans="2:21" x14ac:dyDescent="0.3">
      <c r="B423" s="73"/>
      <c r="C423" s="74"/>
      <c r="D423" s="73"/>
      <c r="E423" s="73"/>
      <c r="F423" s="73"/>
      <c r="G423" s="73"/>
      <c r="H423" s="73"/>
      <c r="I423" s="73"/>
      <c r="J423" s="73"/>
      <c r="K423" s="73"/>
      <c r="L423" s="73"/>
      <c r="M423" s="73"/>
      <c r="N423" s="73"/>
      <c r="O423" s="73"/>
      <c r="P423" s="73"/>
      <c r="Q423" s="73"/>
      <c r="R423" s="73"/>
      <c r="S423" s="73"/>
      <c r="T423" s="73"/>
      <c r="U423" s="73"/>
    </row>
    <row r="424" spans="2:21" x14ac:dyDescent="0.3">
      <c r="B424" s="73"/>
      <c r="C424" s="74"/>
      <c r="D424" s="73"/>
      <c r="E424" s="73"/>
      <c r="F424" s="73"/>
      <c r="G424" s="73"/>
      <c r="H424" s="73"/>
      <c r="I424" s="73"/>
      <c r="J424" s="73"/>
      <c r="K424" s="73"/>
      <c r="L424" s="73"/>
      <c r="M424" s="73"/>
      <c r="N424" s="73"/>
      <c r="O424" s="73"/>
      <c r="P424" s="73"/>
      <c r="Q424" s="73"/>
      <c r="R424" s="73"/>
      <c r="S424" s="73"/>
      <c r="T424" s="73"/>
      <c r="U424" s="73"/>
    </row>
    <row r="425" spans="2:21" x14ac:dyDescent="0.3">
      <c r="B425" s="73"/>
      <c r="C425" s="74"/>
      <c r="D425" s="73"/>
      <c r="E425" s="73"/>
      <c r="F425" s="73"/>
      <c r="G425" s="73"/>
      <c r="H425" s="73"/>
      <c r="I425" s="73"/>
      <c r="J425" s="73"/>
      <c r="K425" s="73"/>
      <c r="L425" s="73"/>
      <c r="M425" s="73"/>
      <c r="N425" s="73"/>
      <c r="O425" s="73"/>
      <c r="P425" s="73"/>
      <c r="Q425" s="73"/>
      <c r="R425" s="73"/>
      <c r="S425" s="73"/>
      <c r="T425" s="73"/>
      <c r="U425" s="73"/>
    </row>
    <row r="426" spans="2:21" x14ac:dyDescent="0.3">
      <c r="B426" s="73"/>
      <c r="C426" s="74"/>
      <c r="D426" s="73"/>
      <c r="E426" s="73"/>
      <c r="F426" s="73"/>
      <c r="G426" s="73"/>
      <c r="H426" s="73"/>
      <c r="I426" s="73"/>
      <c r="J426" s="73"/>
      <c r="K426" s="73"/>
      <c r="L426" s="73"/>
      <c r="M426" s="73"/>
      <c r="N426" s="73"/>
      <c r="O426" s="73"/>
      <c r="P426" s="73"/>
      <c r="Q426" s="73"/>
      <c r="R426" s="73"/>
      <c r="S426" s="73"/>
      <c r="T426" s="73"/>
      <c r="U426" s="73"/>
    </row>
    <row r="427" spans="2:21" x14ac:dyDescent="0.3">
      <c r="B427" s="73"/>
      <c r="C427" s="74"/>
      <c r="D427" s="73"/>
      <c r="E427" s="73"/>
      <c r="F427" s="73"/>
      <c r="G427" s="73"/>
      <c r="H427" s="73"/>
      <c r="I427" s="73"/>
      <c r="J427" s="73"/>
      <c r="K427" s="73"/>
      <c r="L427" s="73"/>
      <c r="M427" s="73"/>
      <c r="N427" s="73"/>
      <c r="O427" s="73"/>
      <c r="P427" s="73"/>
      <c r="Q427" s="73"/>
      <c r="R427" s="73"/>
      <c r="S427" s="73"/>
      <c r="T427" s="73"/>
      <c r="U427" s="73"/>
    </row>
    <row r="428" spans="2:21" x14ac:dyDescent="0.3">
      <c r="B428" s="73"/>
      <c r="C428" s="74"/>
      <c r="D428" s="73"/>
      <c r="E428" s="73"/>
      <c r="F428" s="73"/>
      <c r="G428" s="73"/>
      <c r="H428" s="73"/>
      <c r="I428" s="73"/>
      <c r="J428" s="73"/>
      <c r="K428" s="73"/>
      <c r="L428" s="73"/>
      <c r="M428" s="73"/>
      <c r="N428" s="73"/>
      <c r="O428" s="73"/>
      <c r="P428" s="73"/>
      <c r="Q428" s="73"/>
      <c r="R428" s="73"/>
      <c r="S428" s="73"/>
      <c r="T428" s="73"/>
      <c r="U428" s="73"/>
    </row>
    <row r="429" spans="2:21" x14ac:dyDescent="0.3">
      <c r="B429" s="73"/>
      <c r="C429" s="74"/>
      <c r="D429" s="73"/>
      <c r="E429" s="73"/>
      <c r="F429" s="73"/>
      <c r="G429" s="73"/>
      <c r="H429" s="73"/>
      <c r="I429" s="73"/>
      <c r="J429" s="73"/>
      <c r="K429" s="73"/>
      <c r="L429" s="73"/>
      <c r="M429" s="73"/>
      <c r="N429" s="73"/>
      <c r="O429" s="73"/>
      <c r="P429" s="73"/>
      <c r="Q429" s="73"/>
      <c r="R429" s="73"/>
      <c r="S429" s="73"/>
      <c r="T429" s="73"/>
      <c r="U429" s="73"/>
    </row>
    <row r="430" spans="2:21" x14ac:dyDescent="0.3">
      <c r="B430" s="73"/>
      <c r="C430" s="74"/>
      <c r="D430" s="73"/>
      <c r="E430" s="73"/>
      <c r="F430" s="73"/>
      <c r="G430" s="73"/>
      <c r="H430" s="73"/>
      <c r="I430" s="73"/>
      <c r="J430" s="73"/>
      <c r="K430" s="73"/>
      <c r="L430" s="73"/>
      <c r="M430" s="73"/>
      <c r="N430" s="73"/>
      <c r="O430" s="73"/>
      <c r="P430" s="73"/>
      <c r="Q430" s="73"/>
      <c r="R430" s="73"/>
      <c r="S430" s="73"/>
      <c r="T430" s="73"/>
      <c r="U430" s="73"/>
    </row>
    <row r="431" spans="2:21" x14ac:dyDescent="0.3">
      <c r="B431" s="73"/>
      <c r="C431" s="74"/>
      <c r="D431" s="73"/>
      <c r="E431" s="73"/>
      <c r="F431" s="73"/>
      <c r="G431" s="73"/>
      <c r="H431" s="73"/>
      <c r="I431" s="73"/>
      <c r="J431" s="73"/>
      <c r="K431" s="73"/>
      <c r="L431" s="73"/>
      <c r="M431" s="73"/>
      <c r="N431" s="73"/>
      <c r="O431" s="73"/>
      <c r="P431" s="73"/>
      <c r="Q431" s="73"/>
      <c r="R431" s="73"/>
      <c r="S431" s="73"/>
      <c r="T431" s="73"/>
      <c r="U431" s="73"/>
    </row>
    <row r="432" spans="2:21" x14ac:dyDescent="0.3">
      <c r="B432" s="73"/>
      <c r="C432" s="74"/>
      <c r="D432" s="73"/>
      <c r="E432" s="73"/>
      <c r="F432" s="73"/>
      <c r="G432" s="73"/>
      <c r="H432" s="73"/>
      <c r="I432" s="73"/>
      <c r="J432" s="73"/>
      <c r="K432" s="73"/>
      <c r="L432" s="73"/>
      <c r="M432" s="73"/>
      <c r="N432" s="73"/>
      <c r="O432" s="73"/>
      <c r="P432" s="73"/>
      <c r="Q432" s="73"/>
      <c r="R432" s="73"/>
      <c r="S432" s="73"/>
      <c r="T432" s="73"/>
      <c r="U432" s="73"/>
    </row>
    <row r="433" spans="2:21" x14ac:dyDescent="0.3">
      <c r="B433" s="73"/>
      <c r="C433" s="74"/>
      <c r="D433" s="73"/>
      <c r="E433" s="73"/>
      <c r="F433" s="73"/>
      <c r="G433" s="73"/>
      <c r="H433" s="73"/>
      <c r="I433" s="73"/>
      <c r="J433" s="73"/>
      <c r="K433" s="73"/>
      <c r="L433" s="73"/>
      <c r="M433" s="73"/>
      <c r="N433" s="73"/>
      <c r="O433" s="73"/>
      <c r="P433" s="73"/>
      <c r="Q433" s="73"/>
      <c r="R433" s="73"/>
      <c r="S433" s="73"/>
      <c r="T433" s="73"/>
      <c r="U433" s="73"/>
    </row>
    <row r="434" spans="2:21" x14ac:dyDescent="0.3">
      <c r="B434" s="73"/>
      <c r="C434" s="74"/>
      <c r="D434" s="73"/>
      <c r="E434" s="73"/>
      <c r="F434" s="73"/>
      <c r="G434" s="73"/>
      <c r="H434" s="73"/>
      <c r="I434" s="73"/>
      <c r="J434" s="73"/>
      <c r="K434" s="73"/>
      <c r="L434" s="73"/>
      <c r="M434" s="73"/>
      <c r="N434" s="73"/>
      <c r="O434" s="73"/>
      <c r="P434" s="73"/>
      <c r="Q434" s="73"/>
      <c r="R434" s="73"/>
      <c r="S434" s="73"/>
      <c r="T434" s="73"/>
      <c r="U434" s="73"/>
    </row>
    <row r="435" spans="2:21" x14ac:dyDescent="0.3">
      <c r="B435" s="73"/>
      <c r="C435" s="74"/>
      <c r="D435" s="73"/>
      <c r="E435" s="73"/>
      <c r="F435" s="73"/>
      <c r="G435" s="73"/>
      <c r="H435" s="73"/>
      <c r="I435" s="73"/>
      <c r="J435" s="73"/>
      <c r="K435" s="73"/>
      <c r="L435" s="73"/>
      <c r="M435" s="73"/>
      <c r="N435" s="73"/>
      <c r="O435" s="73"/>
      <c r="P435" s="73"/>
      <c r="Q435" s="73"/>
      <c r="R435" s="73"/>
      <c r="S435" s="73"/>
      <c r="T435" s="73"/>
      <c r="U435" s="73"/>
    </row>
    <row r="436" spans="2:21" x14ac:dyDescent="0.3">
      <c r="B436" s="73"/>
      <c r="C436" s="74"/>
      <c r="D436" s="73"/>
      <c r="E436" s="73"/>
      <c r="F436" s="73"/>
      <c r="G436" s="73"/>
      <c r="H436" s="73"/>
      <c r="I436" s="73"/>
      <c r="J436" s="73"/>
      <c r="K436" s="73"/>
      <c r="L436" s="73"/>
      <c r="M436" s="73"/>
      <c r="N436" s="73"/>
      <c r="O436" s="73"/>
      <c r="P436" s="73"/>
      <c r="Q436" s="73"/>
      <c r="R436" s="73"/>
      <c r="S436" s="73"/>
      <c r="T436" s="73"/>
      <c r="U436" s="73"/>
    </row>
    <row r="437" spans="2:21" x14ac:dyDescent="0.3">
      <c r="B437" s="73"/>
      <c r="C437" s="74"/>
      <c r="D437" s="73"/>
      <c r="E437" s="73"/>
      <c r="F437" s="73"/>
      <c r="G437" s="73"/>
      <c r="H437" s="73"/>
      <c r="I437" s="73"/>
      <c r="J437" s="73"/>
      <c r="K437" s="73"/>
      <c r="L437" s="73"/>
      <c r="M437" s="73"/>
      <c r="N437" s="73"/>
      <c r="O437" s="73"/>
      <c r="P437" s="73"/>
      <c r="Q437" s="73"/>
      <c r="R437" s="73"/>
      <c r="S437" s="73"/>
      <c r="T437" s="73"/>
      <c r="U437" s="73"/>
    </row>
    <row r="438" spans="2:21" x14ac:dyDescent="0.3">
      <c r="B438" s="73"/>
      <c r="C438" s="74"/>
      <c r="D438" s="73"/>
      <c r="E438" s="73"/>
      <c r="F438" s="73"/>
      <c r="G438" s="73"/>
      <c r="H438" s="73"/>
      <c r="I438" s="73"/>
      <c r="J438" s="73"/>
      <c r="K438" s="73"/>
      <c r="L438" s="73"/>
      <c r="M438" s="73"/>
      <c r="N438" s="73"/>
      <c r="O438" s="73"/>
      <c r="P438" s="73"/>
      <c r="Q438" s="73"/>
      <c r="R438" s="73"/>
      <c r="S438" s="73"/>
      <c r="T438" s="73"/>
      <c r="U438" s="73"/>
    </row>
    <row r="439" spans="2:21" x14ac:dyDescent="0.3">
      <c r="B439" s="73"/>
      <c r="C439" s="74"/>
      <c r="D439" s="73"/>
      <c r="E439" s="73"/>
      <c r="F439" s="73"/>
      <c r="G439" s="73"/>
      <c r="H439" s="73"/>
      <c r="I439" s="73"/>
      <c r="J439" s="73"/>
      <c r="K439" s="73"/>
      <c r="L439" s="73"/>
      <c r="M439" s="73"/>
      <c r="N439" s="73"/>
      <c r="O439" s="73"/>
      <c r="P439" s="73"/>
      <c r="Q439" s="73"/>
      <c r="R439" s="73"/>
      <c r="S439" s="73"/>
      <c r="T439" s="73"/>
      <c r="U439" s="73"/>
    </row>
    <row r="440" spans="2:21" x14ac:dyDescent="0.3">
      <c r="B440" s="73"/>
      <c r="C440" s="74"/>
      <c r="D440" s="73"/>
      <c r="E440" s="73"/>
      <c r="F440" s="73"/>
      <c r="G440" s="73"/>
      <c r="H440" s="73"/>
      <c r="I440" s="73"/>
      <c r="J440" s="73"/>
      <c r="K440" s="73"/>
      <c r="L440" s="73"/>
      <c r="M440" s="73"/>
      <c r="N440" s="73"/>
      <c r="O440" s="73"/>
      <c r="P440" s="73"/>
      <c r="Q440" s="73"/>
      <c r="R440" s="73"/>
      <c r="S440" s="73"/>
      <c r="T440" s="73"/>
      <c r="U440" s="73"/>
    </row>
    <row r="441" spans="2:21" x14ac:dyDescent="0.3">
      <c r="B441" s="73"/>
      <c r="C441" s="74"/>
      <c r="D441" s="73"/>
      <c r="E441" s="73"/>
      <c r="F441" s="73"/>
      <c r="G441" s="73"/>
      <c r="H441" s="73"/>
      <c r="I441" s="73"/>
      <c r="J441" s="73"/>
      <c r="K441" s="73"/>
      <c r="L441" s="73"/>
      <c r="M441" s="73"/>
      <c r="N441" s="73"/>
      <c r="O441" s="73"/>
      <c r="P441" s="73"/>
      <c r="Q441" s="73"/>
      <c r="R441" s="73"/>
      <c r="S441" s="73"/>
      <c r="T441" s="73"/>
      <c r="U441" s="73"/>
    </row>
    <row r="442" spans="2:21" x14ac:dyDescent="0.3">
      <c r="B442" s="73"/>
      <c r="C442" s="74"/>
      <c r="D442" s="73"/>
      <c r="E442" s="73"/>
      <c r="F442" s="73"/>
      <c r="G442" s="73"/>
      <c r="H442" s="73"/>
      <c r="I442" s="73"/>
      <c r="J442" s="73"/>
      <c r="K442" s="73"/>
      <c r="L442" s="73"/>
      <c r="M442" s="73"/>
      <c r="N442" s="73"/>
      <c r="O442" s="73"/>
      <c r="P442" s="73"/>
      <c r="Q442" s="73"/>
      <c r="R442" s="73"/>
      <c r="S442" s="73"/>
      <c r="T442" s="73"/>
      <c r="U442" s="73"/>
    </row>
    <row r="443" spans="2:21" x14ac:dyDescent="0.3">
      <c r="B443" s="73"/>
      <c r="C443" s="74"/>
      <c r="D443" s="73"/>
      <c r="E443" s="73"/>
      <c r="F443" s="73"/>
      <c r="G443" s="73"/>
      <c r="H443" s="73"/>
      <c r="I443" s="73"/>
      <c r="J443" s="73"/>
      <c r="K443" s="73"/>
      <c r="L443" s="73"/>
      <c r="M443" s="73"/>
      <c r="N443" s="73"/>
      <c r="O443" s="73"/>
      <c r="P443" s="73"/>
      <c r="Q443" s="73"/>
      <c r="R443" s="73"/>
      <c r="S443" s="73"/>
      <c r="T443" s="73"/>
      <c r="U443" s="73"/>
    </row>
    <row r="444" spans="2:21" x14ac:dyDescent="0.3">
      <c r="B444" s="73"/>
      <c r="C444" s="74"/>
      <c r="D444" s="73"/>
      <c r="E444" s="73"/>
      <c r="F444" s="73"/>
      <c r="G444" s="73"/>
      <c r="H444" s="73"/>
      <c r="I444" s="73"/>
      <c r="J444" s="73"/>
      <c r="K444" s="73"/>
      <c r="L444" s="73"/>
      <c r="M444" s="73"/>
      <c r="N444" s="73"/>
      <c r="O444" s="73"/>
      <c r="P444" s="73"/>
      <c r="Q444" s="73"/>
      <c r="R444" s="73"/>
      <c r="S444" s="73"/>
      <c r="T444" s="73"/>
      <c r="U444" s="73"/>
    </row>
    <row r="445" spans="2:21" x14ac:dyDescent="0.3">
      <c r="B445" s="73"/>
      <c r="C445" s="74"/>
      <c r="D445" s="73"/>
      <c r="E445" s="73"/>
      <c r="F445" s="73"/>
      <c r="G445" s="73"/>
      <c r="H445" s="73"/>
      <c r="I445" s="73"/>
      <c r="J445" s="73"/>
      <c r="K445" s="73"/>
      <c r="L445" s="73"/>
      <c r="M445" s="73"/>
      <c r="N445" s="73"/>
      <c r="O445" s="73"/>
      <c r="P445" s="73"/>
      <c r="Q445" s="73"/>
      <c r="R445" s="73"/>
      <c r="S445" s="73"/>
      <c r="T445" s="73"/>
      <c r="U445" s="73"/>
    </row>
    <row r="446" spans="2:21" x14ac:dyDescent="0.3">
      <c r="B446" s="73"/>
      <c r="C446" s="74"/>
      <c r="D446" s="73"/>
      <c r="E446" s="73"/>
      <c r="F446" s="73"/>
      <c r="G446" s="73"/>
      <c r="H446" s="73"/>
      <c r="I446" s="73"/>
      <c r="J446" s="73"/>
      <c r="K446" s="73"/>
      <c r="L446" s="73"/>
      <c r="M446" s="73"/>
      <c r="N446" s="73"/>
      <c r="O446" s="73"/>
      <c r="P446" s="73"/>
      <c r="Q446" s="73"/>
      <c r="R446" s="73"/>
      <c r="S446" s="73"/>
      <c r="T446" s="73"/>
      <c r="U446" s="73"/>
    </row>
    <row r="447" spans="2:21" x14ac:dyDescent="0.3">
      <c r="B447" s="73"/>
      <c r="C447" s="74"/>
      <c r="D447" s="73"/>
      <c r="E447" s="73"/>
      <c r="F447" s="73"/>
      <c r="G447" s="73"/>
      <c r="H447" s="73"/>
      <c r="I447" s="73"/>
      <c r="J447" s="73"/>
      <c r="K447" s="73"/>
      <c r="L447" s="73"/>
      <c r="M447" s="73"/>
      <c r="N447" s="73"/>
      <c r="O447" s="73"/>
      <c r="P447" s="73"/>
      <c r="Q447" s="73"/>
      <c r="R447" s="73"/>
      <c r="S447" s="73"/>
      <c r="T447" s="73"/>
      <c r="U447" s="73"/>
    </row>
    <row r="448" spans="2:21" x14ac:dyDescent="0.3">
      <c r="B448" s="73"/>
      <c r="C448" s="74"/>
      <c r="D448" s="73"/>
      <c r="E448" s="73"/>
      <c r="F448" s="73"/>
      <c r="G448" s="73"/>
      <c r="H448" s="73"/>
      <c r="I448" s="73"/>
      <c r="J448" s="73"/>
      <c r="K448" s="73"/>
      <c r="L448" s="73"/>
      <c r="M448" s="73"/>
      <c r="N448" s="73"/>
      <c r="O448" s="73"/>
      <c r="P448" s="73"/>
      <c r="Q448" s="73"/>
      <c r="R448" s="73"/>
      <c r="S448" s="73"/>
      <c r="T448" s="73"/>
      <c r="U448" s="73"/>
    </row>
    <row r="449" spans="2:21" x14ac:dyDescent="0.3">
      <c r="B449" s="73"/>
      <c r="C449" s="74"/>
      <c r="D449" s="73"/>
      <c r="E449" s="73"/>
      <c r="F449" s="73"/>
      <c r="G449" s="73"/>
      <c r="H449" s="73"/>
      <c r="I449" s="73"/>
      <c r="J449" s="73"/>
      <c r="K449" s="73"/>
      <c r="L449" s="73"/>
      <c r="M449" s="73"/>
      <c r="N449" s="73"/>
      <c r="O449" s="73"/>
      <c r="P449" s="73"/>
      <c r="Q449" s="73"/>
      <c r="R449" s="73"/>
      <c r="S449" s="73"/>
      <c r="T449" s="73"/>
      <c r="U449" s="73"/>
    </row>
    <row r="450" spans="2:21" x14ac:dyDescent="0.3">
      <c r="B450" s="73"/>
      <c r="C450" s="74"/>
      <c r="D450" s="73"/>
      <c r="E450" s="73"/>
      <c r="F450" s="73"/>
      <c r="G450" s="73"/>
      <c r="H450" s="73"/>
      <c r="I450" s="73"/>
      <c r="J450" s="73"/>
      <c r="K450" s="73"/>
      <c r="L450" s="73"/>
      <c r="M450" s="73"/>
      <c r="N450" s="73"/>
      <c r="O450" s="73"/>
      <c r="P450" s="73"/>
      <c r="Q450" s="73"/>
      <c r="R450" s="73"/>
      <c r="S450" s="73"/>
      <c r="T450" s="73"/>
      <c r="U450" s="73"/>
    </row>
    <row r="451" spans="2:21" x14ac:dyDescent="0.3">
      <c r="B451" s="73"/>
      <c r="C451" s="74"/>
      <c r="D451" s="73"/>
      <c r="E451" s="73"/>
      <c r="F451" s="73"/>
      <c r="G451" s="73"/>
      <c r="H451" s="73"/>
      <c r="I451" s="73"/>
      <c r="J451" s="73"/>
      <c r="K451" s="73"/>
      <c r="L451" s="73"/>
      <c r="M451" s="73"/>
      <c r="N451" s="73"/>
      <c r="O451" s="73"/>
      <c r="P451" s="73"/>
      <c r="Q451" s="73"/>
      <c r="R451" s="73"/>
      <c r="S451" s="73"/>
      <c r="T451" s="73"/>
      <c r="U451" s="73"/>
    </row>
    <row r="452" spans="2:21" x14ac:dyDescent="0.3">
      <c r="B452" s="73"/>
      <c r="C452" s="74"/>
      <c r="D452" s="73"/>
      <c r="E452" s="73"/>
      <c r="F452" s="73"/>
      <c r="G452" s="73"/>
      <c r="H452" s="73"/>
      <c r="I452" s="73"/>
      <c r="J452" s="73"/>
      <c r="K452" s="73"/>
      <c r="L452" s="73"/>
      <c r="M452" s="73"/>
      <c r="N452" s="73"/>
      <c r="O452" s="73"/>
      <c r="P452" s="73"/>
      <c r="Q452" s="73"/>
      <c r="R452" s="73"/>
      <c r="S452" s="73"/>
      <c r="T452" s="73"/>
      <c r="U452" s="73"/>
    </row>
    <row r="453" spans="2:21" x14ac:dyDescent="0.3">
      <c r="B453" s="73"/>
      <c r="C453" s="74"/>
      <c r="D453" s="73"/>
      <c r="E453" s="73"/>
      <c r="F453" s="73"/>
      <c r="G453" s="73"/>
      <c r="H453" s="73"/>
      <c r="I453" s="73"/>
      <c r="J453" s="73"/>
      <c r="K453" s="73"/>
      <c r="L453" s="73"/>
      <c r="M453" s="73"/>
      <c r="N453" s="73"/>
      <c r="O453" s="73"/>
      <c r="P453" s="73"/>
      <c r="Q453" s="73"/>
      <c r="R453" s="73"/>
      <c r="S453" s="73"/>
      <c r="T453" s="73"/>
      <c r="U453" s="73"/>
    </row>
    <row r="454" spans="2:21" x14ac:dyDescent="0.3">
      <c r="B454" s="73"/>
      <c r="C454" s="74"/>
      <c r="D454" s="73"/>
      <c r="E454" s="73"/>
      <c r="F454" s="73"/>
      <c r="G454" s="73"/>
      <c r="H454" s="73"/>
      <c r="I454" s="73"/>
      <c r="J454" s="73"/>
      <c r="K454" s="73"/>
      <c r="L454" s="73"/>
      <c r="M454" s="73"/>
      <c r="N454" s="73"/>
      <c r="O454" s="73"/>
      <c r="P454" s="73"/>
      <c r="Q454" s="73"/>
      <c r="R454" s="73"/>
      <c r="S454" s="73"/>
      <c r="T454" s="73"/>
      <c r="U454" s="73"/>
    </row>
    <row r="455" spans="2:21" x14ac:dyDescent="0.3">
      <c r="B455" s="73"/>
      <c r="C455" s="74"/>
      <c r="D455" s="73"/>
      <c r="E455" s="73"/>
      <c r="F455" s="73"/>
      <c r="G455" s="73"/>
      <c r="H455" s="73"/>
      <c r="I455" s="73"/>
      <c r="J455" s="73"/>
      <c r="K455" s="73"/>
      <c r="L455" s="73"/>
      <c r="M455" s="73"/>
      <c r="N455" s="73"/>
      <c r="O455" s="73"/>
      <c r="P455" s="73"/>
      <c r="Q455" s="73"/>
      <c r="R455" s="73"/>
      <c r="S455" s="73"/>
      <c r="T455" s="73"/>
      <c r="U455" s="73"/>
    </row>
    <row r="456" spans="2:21" x14ac:dyDescent="0.3">
      <c r="B456" s="73"/>
      <c r="C456" s="74"/>
      <c r="D456" s="73"/>
      <c r="E456" s="73"/>
      <c r="F456" s="73"/>
      <c r="G456" s="73"/>
      <c r="H456" s="73"/>
      <c r="I456" s="73"/>
      <c r="J456" s="73"/>
      <c r="K456" s="73"/>
      <c r="L456" s="73"/>
      <c r="M456" s="73"/>
      <c r="N456" s="73"/>
      <c r="O456" s="73"/>
      <c r="P456" s="73"/>
      <c r="Q456" s="73"/>
      <c r="R456" s="73"/>
      <c r="S456" s="73"/>
      <c r="T456" s="73"/>
      <c r="U456" s="73"/>
    </row>
    <row r="457" spans="2:21" x14ac:dyDescent="0.3">
      <c r="B457" s="73"/>
      <c r="C457" s="74"/>
      <c r="D457" s="73"/>
      <c r="E457" s="73"/>
      <c r="F457" s="73"/>
      <c r="G457" s="73"/>
      <c r="H457" s="73"/>
      <c r="I457" s="73"/>
      <c r="J457" s="73"/>
      <c r="K457" s="73"/>
      <c r="L457" s="73"/>
      <c r="M457" s="73"/>
      <c r="N457" s="73"/>
      <c r="O457" s="73"/>
      <c r="P457" s="73"/>
      <c r="Q457" s="73"/>
      <c r="R457" s="73"/>
      <c r="S457" s="73"/>
      <c r="T457" s="73"/>
      <c r="U457" s="73"/>
    </row>
    <row r="458" spans="2:21" x14ac:dyDescent="0.3">
      <c r="B458" s="73"/>
      <c r="C458" s="74"/>
      <c r="D458" s="73"/>
      <c r="E458" s="73"/>
      <c r="F458" s="73"/>
      <c r="G458" s="73"/>
      <c r="H458" s="73"/>
      <c r="I458" s="73"/>
      <c r="J458" s="73"/>
      <c r="K458" s="73"/>
      <c r="L458" s="73"/>
      <c r="M458" s="73"/>
      <c r="N458" s="73"/>
      <c r="O458" s="73"/>
      <c r="P458" s="73"/>
      <c r="Q458" s="73"/>
      <c r="R458" s="73"/>
      <c r="S458" s="73"/>
      <c r="T458" s="73"/>
      <c r="U458" s="73"/>
    </row>
    <row r="459" spans="2:21" x14ac:dyDescent="0.3">
      <c r="B459" s="73"/>
      <c r="C459" s="74"/>
      <c r="D459" s="73"/>
      <c r="E459" s="73"/>
      <c r="F459" s="73"/>
      <c r="G459" s="73"/>
      <c r="H459" s="73"/>
      <c r="I459" s="73"/>
      <c r="J459" s="73"/>
      <c r="K459" s="73"/>
      <c r="L459" s="73"/>
      <c r="M459" s="73"/>
      <c r="N459" s="73"/>
      <c r="O459" s="73"/>
      <c r="P459" s="73"/>
      <c r="Q459" s="73"/>
      <c r="R459" s="73"/>
      <c r="S459" s="73"/>
      <c r="T459" s="73"/>
      <c r="U459" s="73"/>
    </row>
    <row r="460" spans="2:21" x14ac:dyDescent="0.3">
      <c r="B460" s="73"/>
      <c r="C460" s="74"/>
      <c r="D460" s="73"/>
      <c r="E460" s="73"/>
      <c r="F460" s="73"/>
      <c r="G460" s="73"/>
      <c r="H460" s="73"/>
      <c r="I460" s="73"/>
      <c r="J460" s="73"/>
      <c r="K460" s="73"/>
      <c r="L460" s="73"/>
      <c r="M460" s="73"/>
      <c r="N460" s="73"/>
      <c r="O460" s="73"/>
      <c r="P460" s="73"/>
      <c r="Q460" s="73"/>
      <c r="R460" s="73"/>
      <c r="S460" s="73"/>
      <c r="T460" s="73"/>
      <c r="U460" s="73"/>
    </row>
    <row r="461" spans="2:21" x14ac:dyDescent="0.3">
      <c r="B461" s="73"/>
      <c r="C461" s="74"/>
      <c r="D461" s="73"/>
      <c r="E461" s="73"/>
      <c r="F461" s="73"/>
      <c r="G461" s="73"/>
      <c r="H461" s="73"/>
      <c r="I461" s="73"/>
      <c r="J461" s="73"/>
      <c r="K461" s="73"/>
      <c r="L461" s="73"/>
      <c r="M461" s="73"/>
      <c r="N461" s="73"/>
      <c r="O461" s="73"/>
      <c r="P461" s="73"/>
      <c r="Q461" s="73"/>
      <c r="R461" s="73"/>
      <c r="S461" s="73"/>
      <c r="T461" s="73"/>
      <c r="U461" s="73"/>
    </row>
    <row r="462" spans="2:21" x14ac:dyDescent="0.3">
      <c r="B462" s="73"/>
      <c r="C462" s="74"/>
      <c r="D462" s="73"/>
      <c r="E462" s="73"/>
      <c r="F462" s="73"/>
      <c r="G462" s="73"/>
      <c r="H462" s="73"/>
      <c r="I462" s="73"/>
      <c r="J462" s="73"/>
      <c r="K462" s="73"/>
      <c r="L462" s="73"/>
      <c r="M462" s="73"/>
      <c r="N462" s="73"/>
      <c r="O462" s="73"/>
      <c r="P462" s="73"/>
      <c r="Q462" s="73"/>
      <c r="R462" s="73"/>
      <c r="S462" s="73"/>
      <c r="T462" s="73"/>
      <c r="U462" s="73"/>
    </row>
    <row r="463" spans="2:21" x14ac:dyDescent="0.3">
      <c r="B463" s="73"/>
      <c r="C463" s="74"/>
      <c r="D463" s="73"/>
      <c r="E463" s="73"/>
      <c r="F463" s="73"/>
      <c r="G463" s="73"/>
      <c r="H463" s="73"/>
      <c r="I463" s="73"/>
      <c r="J463" s="73"/>
      <c r="K463" s="73"/>
      <c r="L463" s="73"/>
      <c r="M463" s="73"/>
      <c r="N463" s="73"/>
      <c r="O463" s="73"/>
      <c r="P463" s="73"/>
      <c r="Q463" s="73"/>
      <c r="R463" s="73"/>
      <c r="S463" s="73"/>
      <c r="T463" s="73"/>
      <c r="U463" s="73"/>
    </row>
    <row r="464" spans="2:21" x14ac:dyDescent="0.3">
      <c r="B464" s="73"/>
      <c r="C464" s="74"/>
      <c r="D464" s="73"/>
      <c r="E464" s="73"/>
      <c r="F464" s="73"/>
      <c r="G464" s="73"/>
      <c r="H464" s="73"/>
      <c r="I464" s="73"/>
      <c r="J464" s="73"/>
      <c r="K464" s="73"/>
      <c r="L464" s="73"/>
      <c r="M464" s="73"/>
      <c r="N464" s="73"/>
      <c r="O464" s="73"/>
      <c r="P464" s="73"/>
      <c r="Q464" s="73"/>
      <c r="R464" s="73"/>
      <c r="S464" s="73"/>
      <c r="T464" s="73"/>
      <c r="U464" s="73"/>
    </row>
    <row r="465" spans="2:21" x14ac:dyDescent="0.3">
      <c r="B465" s="73"/>
      <c r="C465" s="74"/>
      <c r="D465" s="73"/>
      <c r="E465" s="73"/>
      <c r="F465" s="73"/>
      <c r="G465" s="73"/>
      <c r="H465" s="73"/>
      <c r="I465" s="73"/>
      <c r="J465" s="73"/>
      <c r="K465" s="73"/>
      <c r="L465" s="73"/>
      <c r="M465" s="73"/>
      <c r="N465" s="73"/>
      <c r="O465" s="73"/>
      <c r="P465" s="73"/>
      <c r="Q465" s="73"/>
      <c r="R465" s="73"/>
      <c r="S465" s="73"/>
      <c r="T465" s="73"/>
      <c r="U465" s="73"/>
    </row>
    <row r="466" spans="2:21" x14ac:dyDescent="0.3">
      <c r="B466" s="73"/>
      <c r="C466" s="74"/>
      <c r="D466" s="73"/>
      <c r="E466" s="73"/>
      <c r="F466" s="73"/>
      <c r="G466" s="73"/>
      <c r="H466" s="73"/>
      <c r="I466" s="73"/>
      <c r="J466" s="73"/>
      <c r="K466" s="73"/>
      <c r="L466" s="73"/>
      <c r="M466" s="73"/>
      <c r="N466" s="73"/>
      <c r="O466" s="73"/>
      <c r="P466" s="73"/>
      <c r="Q466" s="73"/>
      <c r="R466" s="73"/>
      <c r="S466" s="73"/>
      <c r="T466" s="73"/>
      <c r="U466" s="73"/>
    </row>
    <row r="467" spans="2:21" x14ac:dyDescent="0.3">
      <c r="B467" s="73"/>
      <c r="C467" s="74"/>
      <c r="D467" s="73"/>
      <c r="E467" s="73"/>
      <c r="F467" s="73"/>
      <c r="G467" s="73"/>
      <c r="H467" s="73"/>
      <c r="I467" s="73"/>
      <c r="J467" s="73"/>
      <c r="K467" s="73"/>
      <c r="L467" s="73"/>
      <c r="M467" s="73"/>
      <c r="N467" s="73"/>
      <c r="O467" s="73"/>
      <c r="P467" s="73"/>
      <c r="Q467" s="73"/>
      <c r="R467" s="73"/>
      <c r="S467" s="73"/>
      <c r="T467" s="73"/>
      <c r="U467" s="73"/>
    </row>
    <row r="468" spans="2:21" x14ac:dyDescent="0.3">
      <c r="B468" s="73"/>
      <c r="C468" s="74"/>
      <c r="D468" s="73"/>
      <c r="E468" s="73"/>
      <c r="F468" s="73"/>
      <c r="G468" s="73"/>
      <c r="H468" s="73"/>
      <c r="I468" s="73"/>
      <c r="J468" s="73"/>
      <c r="K468" s="73"/>
      <c r="L468" s="73"/>
      <c r="M468" s="73"/>
      <c r="N468" s="73"/>
      <c r="O468" s="73"/>
      <c r="P468" s="73"/>
      <c r="Q468" s="73"/>
      <c r="R468" s="73"/>
      <c r="S468" s="73"/>
      <c r="T468" s="73"/>
      <c r="U468" s="73"/>
    </row>
    <row r="469" spans="2:21" x14ac:dyDescent="0.3">
      <c r="B469" s="73"/>
      <c r="C469" s="74"/>
      <c r="D469" s="73"/>
      <c r="E469" s="73"/>
      <c r="F469" s="73"/>
      <c r="G469" s="73"/>
      <c r="H469" s="73"/>
      <c r="I469" s="73"/>
      <c r="J469" s="73"/>
      <c r="K469" s="73"/>
      <c r="L469" s="73"/>
      <c r="M469" s="73"/>
      <c r="N469" s="73"/>
      <c r="O469" s="73"/>
      <c r="P469" s="73"/>
      <c r="Q469" s="73"/>
      <c r="R469" s="73"/>
      <c r="S469" s="73"/>
      <c r="T469" s="73"/>
      <c r="U469" s="73"/>
    </row>
    <row r="470" spans="2:21" x14ac:dyDescent="0.3">
      <c r="B470" s="73"/>
      <c r="C470" s="74"/>
      <c r="D470" s="73"/>
      <c r="E470" s="73"/>
      <c r="F470" s="73"/>
      <c r="G470" s="73"/>
      <c r="H470" s="73"/>
      <c r="I470" s="73"/>
      <c r="J470" s="73"/>
      <c r="K470" s="73"/>
      <c r="L470" s="73"/>
      <c r="M470" s="73"/>
      <c r="N470" s="73"/>
      <c r="O470" s="73"/>
      <c r="P470" s="73"/>
      <c r="Q470" s="73"/>
      <c r="R470" s="73"/>
      <c r="S470" s="73"/>
      <c r="T470" s="73"/>
      <c r="U470" s="73"/>
    </row>
    <row r="471" spans="2:21" x14ac:dyDescent="0.3">
      <c r="B471" s="73"/>
      <c r="C471" s="74"/>
      <c r="D471" s="73"/>
      <c r="E471" s="73"/>
      <c r="F471" s="73"/>
      <c r="G471" s="73"/>
      <c r="H471" s="73"/>
      <c r="I471" s="73"/>
      <c r="J471" s="73"/>
      <c r="K471" s="73"/>
      <c r="L471" s="73"/>
      <c r="M471" s="73"/>
      <c r="N471" s="73"/>
      <c r="O471" s="73"/>
      <c r="P471" s="73"/>
      <c r="Q471" s="73"/>
      <c r="R471" s="73"/>
      <c r="S471" s="73"/>
      <c r="T471" s="73"/>
      <c r="U471" s="73"/>
    </row>
    <row r="472" spans="2:21" x14ac:dyDescent="0.3">
      <c r="B472" s="73"/>
      <c r="C472" s="74"/>
      <c r="D472" s="73"/>
      <c r="E472" s="73"/>
      <c r="F472" s="73"/>
      <c r="G472" s="73"/>
      <c r="H472" s="73"/>
      <c r="I472" s="73"/>
      <c r="J472" s="73"/>
      <c r="K472" s="73"/>
      <c r="L472" s="73"/>
      <c r="M472" s="73"/>
      <c r="N472" s="73"/>
      <c r="O472" s="73"/>
      <c r="P472" s="73"/>
      <c r="Q472" s="73"/>
      <c r="R472" s="73"/>
      <c r="S472" s="73"/>
      <c r="T472" s="73"/>
      <c r="U472" s="73"/>
    </row>
    <row r="473" spans="2:21" x14ac:dyDescent="0.3">
      <c r="B473" s="73"/>
      <c r="C473" s="74"/>
      <c r="D473" s="73"/>
      <c r="E473" s="73"/>
      <c r="F473" s="73"/>
      <c r="G473" s="73"/>
      <c r="H473" s="73"/>
      <c r="I473" s="73"/>
      <c r="J473" s="73"/>
      <c r="K473" s="73"/>
      <c r="L473" s="73"/>
      <c r="M473" s="73"/>
      <c r="N473" s="73"/>
      <c r="O473" s="73"/>
      <c r="P473" s="73"/>
      <c r="Q473" s="73"/>
      <c r="R473" s="73"/>
      <c r="S473" s="73"/>
      <c r="T473" s="73"/>
      <c r="U473" s="73"/>
    </row>
    <row r="474" spans="2:21" x14ac:dyDescent="0.3">
      <c r="B474" s="73"/>
      <c r="C474" s="74"/>
      <c r="D474" s="73"/>
      <c r="E474" s="73"/>
      <c r="F474" s="73"/>
      <c r="G474" s="73"/>
      <c r="H474" s="73"/>
      <c r="I474" s="73"/>
      <c r="J474" s="73"/>
      <c r="K474" s="73"/>
      <c r="L474" s="73"/>
      <c r="M474" s="73"/>
      <c r="N474" s="73"/>
      <c r="O474" s="73"/>
      <c r="P474" s="73"/>
      <c r="Q474" s="73"/>
      <c r="R474" s="73"/>
      <c r="S474" s="73"/>
      <c r="T474" s="73"/>
      <c r="U474" s="73"/>
    </row>
    <row r="475" spans="2:21" x14ac:dyDescent="0.3">
      <c r="B475" s="73"/>
      <c r="C475" s="74"/>
      <c r="D475" s="73"/>
      <c r="E475" s="73"/>
      <c r="F475" s="73"/>
      <c r="G475" s="73"/>
      <c r="H475" s="73"/>
      <c r="I475" s="73"/>
      <c r="J475" s="73"/>
      <c r="K475" s="73"/>
      <c r="L475" s="73"/>
      <c r="M475" s="73"/>
      <c r="N475" s="73"/>
      <c r="O475" s="73"/>
      <c r="P475" s="73"/>
      <c r="Q475" s="73"/>
      <c r="R475" s="73"/>
      <c r="S475" s="73"/>
      <c r="T475" s="73"/>
      <c r="U475" s="73"/>
    </row>
    <row r="476" spans="2:21" x14ac:dyDescent="0.3">
      <c r="B476" s="73"/>
      <c r="C476" s="74"/>
      <c r="D476" s="73"/>
      <c r="E476" s="73"/>
      <c r="F476" s="73"/>
      <c r="G476" s="73"/>
      <c r="H476" s="73"/>
      <c r="I476" s="73"/>
      <c r="J476" s="73"/>
      <c r="K476" s="73"/>
      <c r="L476" s="73"/>
      <c r="M476" s="73"/>
      <c r="N476" s="73"/>
      <c r="O476" s="73"/>
      <c r="P476" s="73"/>
      <c r="Q476" s="73"/>
      <c r="R476" s="73"/>
      <c r="S476" s="73"/>
      <c r="T476" s="73"/>
      <c r="U476" s="73"/>
    </row>
    <row r="477" spans="2:21" x14ac:dyDescent="0.3">
      <c r="B477" s="73"/>
      <c r="C477" s="74"/>
      <c r="D477" s="73"/>
      <c r="E477" s="73"/>
      <c r="F477" s="73"/>
      <c r="G477" s="73"/>
      <c r="H477" s="73"/>
      <c r="I477" s="73"/>
      <c r="J477" s="73"/>
      <c r="K477" s="73"/>
      <c r="L477" s="73"/>
      <c r="M477" s="73"/>
      <c r="N477" s="73"/>
      <c r="O477" s="73"/>
      <c r="P477" s="73"/>
      <c r="Q477" s="73"/>
      <c r="R477" s="73"/>
      <c r="S477" s="73"/>
      <c r="T477" s="73"/>
      <c r="U477" s="73"/>
    </row>
    <row r="478" spans="2:21" x14ac:dyDescent="0.3">
      <c r="B478" s="73"/>
      <c r="C478" s="74"/>
      <c r="D478" s="73"/>
      <c r="E478" s="73"/>
      <c r="F478" s="73"/>
      <c r="G478" s="73"/>
      <c r="H478" s="73"/>
      <c r="I478" s="73"/>
      <c r="J478" s="73"/>
      <c r="K478" s="73"/>
      <c r="L478" s="73"/>
      <c r="M478" s="73"/>
      <c r="N478" s="73"/>
      <c r="O478" s="73"/>
      <c r="P478" s="73"/>
      <c r="Q478" s="73"/>
      <c r="R478" s="73"/>
      <c r="S478" s="73"/>
      <c r="T478" s="73"/>
      <c r="U478" s="73"/>
    </row>
    <row r="479" spans="2:21" x14ac:dyDescent="0.3">
      <c r="B479" s="73"/>
      <c r="C479" s="74"/>
      <c r="D479" s="73"/>
      <c r="E479" s="73"/>
      <c r="F479" s="73"/>
      <c r="G479" s="73"/>
      <c r="H479" s="73"/>
      <c r="I479" s="73"/>
      <c r="J479" s="73"/>
      <c r="K479" s="73"/>
      <c r="L479" s="73"/>
      <c r="M479" s="73"/>
      <c r="N479" s="73"/>
      <c r="O479" s="73"/>
      <c r="P479" s="73"/>
      <c r="Q479" s="73"/>
      <c r="R479" s="73"/>
      <c r="S479" s="73"/>
      <c r="T479" s="73"/>
      <c r="U479" s="73"/>
    </row>
    <row r="480" spans="2:21" x14ac:dyDescent="0.3">
      <c r="B480" s="73"/>
      <c r="C480" s="74"/>
      <c r="D480" s="73"/>
      <c r="E480" s="73"/>
      <c r="F480" s="73"/>
      <c r="G480" s="73"/>
      <c r="H480" s="73"/>
      <c r="I480" s="73"/>
      <c r="J480" s="73"/>
      <c r="K480" s="73"/>
      <c r="L480" s="73"/>
      <c r="M480" s="73"/>
      <c r="N480" s="73"/>
      <c r="O480" s="73"/>
      <c r="P480" s="73"/>
      <c r="Q480" s="73"/>
      <c r="R480" s="73"/>
      <c r="S480" s="73"/>
      <c r="T480" s="73"/>
      <c r="U480" s="73"/>
    </row>
    <row r="481" spans="2:21" x14ac:dyDescent="0.3">
      <c r="B481" s="73"/>
      <c r="C481" s="74"/>
      <c r="D481" s="73"/>
      <c r="E481" s="73"/>
      <c r="F481" s="73"/>
      <c r="G481" s="73"/>
      <c r="H481" s="73"/>
      <c r="I481" s="73"/>
      <c r="J481" s="73"/>
      <c r="K481" s="73"/>
      <c r="L481" s="73"/>
      <c r="M481" s="73"/>
      <c r="N481" s="73"/>
      <c r="O481" s="73"/>
      <c r="P481" s="73"/>
      <c r="Q481" s="73"/>
      <c r="R481" s="73"/>
      <c r="S481" s="73"/>
      <c r="T481" s="73"/>
      <c r="U481" s="73"/>
    </row>
    <row r="482" spans="2:21" x14ac:dyDescent="0.3">
      <c r="B482" s="73"/>
      <c r="C482" s="74"/>
      <c r="D482" s="73"/>
      <c r="E482" s="73"/>
      <c r="F482" s="73"/>
      <c r="G482" s="73"/>
      <c r="H482" s="73"/>
      <c r="I482" s="73"/>
      <c r="J482" s="73"/>
      <c r="K482" s="73"/>
      <c r="L482" s="73"/>
      <c r="M482" s="73"/>
      <c r="N482" s="73"/>
      <c r="O482" s="73"/>
      <c r="P482" s="73"/>
      <c r="Q482" s="73"/>
      <c r="R482" s="73"/>
      <c r="S482" s="73"/>
      <c r="T482" s="73"/>
      <c r="U482" s="73"/>
    </row>
    <row r="483" spans="2:21" x14ac:dyDescent="0.3">
      <c r="B483" s="73"/>
      <c r="C483" s="74"/>
      <c r="D483" s="73"/>
      <c r="E483" s="73"/>
      <c r="F483" s="73"/>
      <c r="G483" s="73"/>
      <c r="H483" s="73"/>
      <c r="I483" s="73"/>
      <c r="J483" s="73"/>
      <c r="K483" s="73"/>
      <c r="L483" s="73"/>
      <c r="M483" s="73"/>
      <c r="N483" s="73"/>
      <c r="O483" s="73"/>
      <c r="P483" s="73"/>
      <c r="Q483" s="73"/>
      <c r="R483" s="73"/>
      <c r="S483" s="73"/>
      <c r="T483" s="73"/>
      <c r="U483" s="73"/>
    </row>
    <row r="484" spans="2:21" x14ac:dyDescent="0.3">
      <c r="B484" s="73"/>
      <c r="C484" s="74"/>
      <c r="D484" s="73"/>
      <c r="E484" s="73"/>
      <c r="F484" s="73"/>
      <c r="G484" s="73"/>
      <c r="H484" s="73"/>
      <c r="I484" s="73"/>
      <c r="J484" s="73"/>
      <c r="K484" s="73"/>
      <c r="L484" s="73"/>
      <c r="M484" s="73"/>
      <c r="N484" s="73"/>
      <c r="O484" s="73"/>
      <c r="P484" s="73"/>
      <c r="Q484" s="73"/>
      <c r="R484" s="73"/>
      <c r="S484" s="73"/>
      <c r="T484" s="73"/>
      <c r="U484" s="73"/>
    </row>
    <row r="485" spans="2:21" x14ac:dyDescent="0.3">
      <c r="B485" s="73"/>
      <c r="C485" s="74"/>
      <c r="D485" s="73"/>
      <c r="E485" s="73"/>
      <c r="F485" s="73"/>
      <c r="G485" s="73"/>
      <c r="H485" s="73"/>
      <c r="I485" s="73"/>
      <c r="J485" s="73"/>
      <c r="K485" s="73"/>
      <c r="L485" s="73"/>
      <c r="M485" s="73"/>
      <c r="N485" s="73"/>
      <c r="O485" s="73"/>
      <c r="P485" s="73"/>
      <c r="Q485" s="73"/>
      <c r="R485" s="73"/>
      <c r="S485" s="73"/>
      <c r="T485" s="73"/>
      <c r="U485" s="73"/>
    </row>
    <row r="486" spans="2:21" x14ac:dyDescent="0.3">
      <c r="B486" s="73"/>
      <c r="C486" s="74"/>
      <c r="D486" s="73"/>
      <c r="E486" s="73"/>
      <c r="F486" s="73"/>
      <c r="G486" s="73"/>
      <c r="H486" s="73"/>
      <c r="I486" s="73"/>
      <c r="J486" s="73"/>
      <c r="K486" s="73"/>
      <c r="L486" s="73"/>
      <c r="M486" s="73"/>
      <c r="N486" s="73"/>
      <c r="O486" s="73"/>
      <c r="P486" s="73"/>
      <c r="Q486" s="73"/>
      <c r="R486" s="73"/>
      <c r="S486" s="73"/>
      <c r="T486" s="73"/>
      <c r="U486" s="73"/>
    </row>
    <row r="487" spans="2:21" x14ac:dyDescent="0.3">
      <c r="B487" s="73"/>
      <c r="C487" s="74"/>
      <c r="D487" s="73"/>
      <c r="E487" s="73"/>
      <c r="F487" s="73"/>
      <c r="G487" s="73"/>
      <c r="H487" s="73"/>
      <c r="I487" s="73"/>
      <c r="J487" s="73"/>
      <c r="K487" s="73"/>
      <c r="L487" s="73"/>
      <c r="M487" s="73"/>
      <c r="N487" s="73"/>
      <c r="O487" s="73"/>
      <c r="P487" s="73"/>
      <c r="Q487" s="73"/>
      <c r="R487" s="73"/>
      <c r="S487" s="73"/>
      <c r="T487" s="73"/>
      <c r="U487" s="73"/>
    </row>
    <row r="488" spans="2:21" x14ac:dyDescent="0.3">
      <c r="B488" s="73"/>
      <c r="C488" s="74"/>
      <c r="D488" s="73"/>
      <c r="E488" s="73"/>
      <c r="F488" s="73"/>
      <c r="G488" s="73"/>
      <c r="H488" s="73"/>
      <c r="I488" s="73"/>
      <c r="J488" s="73"/>
      <c r="K488" s="73"/>
      <c r="L488" s="73"/>
      <c r="M488" s="73"/>
      <c r="N488" s="73"/>
      <c r="O488" s="73"/>
      <c r="P488" s="73"/>
      <c r="Q488" s="73"/>
      <c r="R488" s="73"/>
      <c r="S488" s="73"/>
      <c r="T488" s="73"/>
      <c r="U488" s="73"/>
    </row>
    <row r="489" spans="2:21" x14ac:dyDescent="0.3">
      <c r="B489" s="73"/>
      <c r="C489" s="74"/>
      <c r="D489" s="73"/>
      <c r="E489" s="73"/>
      <c r="F489" s="73"/>
      <c r="G489" s="73"/>
      <c r="H489" s="73"/>
      <c r="I489" s="73"/>
      <c r="J489" s="73"/>
      <c r="K489" s="73"/>
      <c r="L489" s="73"/>
      <c r="M489" s="73"/>
      <c r="N489" s="73"/>
      <c r="O489" s="73"/>
      <c r="P489" s="73"/>
      <c r="Q489" s="73"/>
      <c r="R489" s="73"/>
      <c r="S489" s="73"/>
      <c r="T489" s="73"/>
      <c r="U489" s="73"/>
    </row>
    <row r="490" spans="2:21" x14ac:dyDescent="0.3">
      <c r="B490" s="73"/>
      <c r="C490" s="74"/>
      <c r="D490" s="73"/>
      <c r="E490" s="73"/>
      <c r="F490" s="73"/>
      <c r="G490" s="73"/>
      <c r="H490" s="73"/>
      <c r="I490" s="73"/>
      <c r="J490" s="73"/>
      <c r="K490" s="73"/>
      <c r="L490" s="73"/>
      <c r="M490" s="73"/>
      <c r="N490" s="73"/>
      <c r="O490" s="73"/>
      <c r="P490" s="73"/>
      <c r="Q490" s="73"/>
      <c r="R490" s="73"/>
      <c r="S490" s="73"/>
      <c r="T490" s="73"/>
      <c r="U490" s="73"/>
    </row>
    <row r="491" spans="2:21" x14ac:dyDescent="0.3">
      <c r="B491" s="73"/>
      <c r="C491" s="74"/>
      <c r="D491" s="73"/>
      <c r="E491" s="73"/>
      <c r="F491" s="73"/>
      <c r="G491" s="73"/>
      <c r="H491" s="73"/>
      <c r="I491" s="73"/>
      <c r="J491" s="73"/>
      <c r="K491" s="73"/>
      <c r="L491" s="73"/>
      <c r="M491" s="73"/>
      <c r="N491" s="73"/>
      <c r="O491" s="73"/>
      <c r="P491" s="73"/>
      <c r="Q491" s="73"/>
      <c r="R491" s="73"/>
      <c r="S491" s="73"/>
      <c r="T491" s="73"/>
      <c r="U491" s="73"/>
    </row>
    <row r="492" spans="2:21" x14ac:dyDescent="0.3">
      <c r="B492" s="73"/>
      <c r="C492" s="74"/>
      <c r="D492" s="73"/>
      <c r="E492" s="73"/>
      <c r="F492" s="73"/>
      <c r="G492" s="73"/>
      <c r="H492" s="73"/>
      <c r="I492" s="73"/>
      <c r="J492" s="73"/>
      <c r="K492" s="73"/>
      <c r="L492" s="73"/>
      <c r="M492" s="73"/>
      <c r="N492" s="73"/>
      <c r="O492" s="73"/>
      <c r="P492" s="73"/>
      <c r="Q492" s="73"/>
      <c r="R492" s="73"/>
      <c r="S492" s="73"/>
      <c r="T492" s="73"/>
      <c r="U492" s="73"/>
    </row>
    <row r="493" spans="2:21" x14ac:dyDescent="0.3">
      <c r="B493" s="73"/>
      <c r="C493" s="74"/>
      <c r="D493" s="73"/>
      <c r="E493" s="73"/>
      <c r="F493" s="73"/>
      <c r="G493" s="73"/>
      <c r="H493" s="73"/>
      <c r="I493" s="73"/>
      <c r="J493" s="73"/>
      <c r="K493" s="73"/>
      <c r="L493" s="73"/>
      <c r="M493" s="73"/>
      <c r="N493" s="73"/>
      <c r="O493" s="73"/>
      <c r="P493" s="73"/>
      <c r="Q493" s="73"/>
      <c r="R493" s="73"/>
      <c r="S493" s="73"/>
      <c r="T493" s="73"/>
      <c r="U493" s="73"/>
    </row>
    <row r="494" spans="2:21" x14ac:dyDescent="0.3">
      <c r="B494" s="73"/>
      <c r="C494" s="74"/>
      <c r="D494" s="73"/>
      <c r="E494" s="73"/>
      <c r="F494" s="73"/>
      <c r="G494" s="73"/>
      <c r="H494" s="73"/>
      <c r="I494" s="73"/>
      <c r="J494" s="73"/>
      <c r="K494" s="73"/>
      <c r="L494" s="73"/>
      <c r="M494" s="73"/>
      <c r="N494" s="73"/>
      <c r="O494" s="73"/>
      <c r="P494" s="73"/>
      <c r="Q494" s="73"/>
      <c r="R494" s="73"/>
      <c r="S494" s="73"/>
      <c r="T494" s="73"/>
      <c r="U494" s="73"/>
    </row>
    <row r="495" spans="2:21" x14ac:dyDescent="0.3">
      <c r="B495" s="73"/>
      <c r="C495" s="74"/>
      <c r="D495" s="73"/>
      <c r="E495" s="73"/>
      <c r="F495" s="73"/>
      <c r="G495" s="73"/>
      <c r="H495" s="73"/>
      <c r="I495" s="73"/>
      <c r="J495" s="73"/>
      <c r="K495" s="73"/>
      <c r="L495" s="73"/>
      <c r="M495" s="73"/>
      <c r="N495" s="73"/>
      <c r="O495" s="73"/>
      <c r="P495" s="73"/>
      <c r="Q495" s="73"/>
      <c r="R495" s="73"/>
      <c r="S495" s="73"/>
      <c r="T495" s="73"/>
      <c r="U495" s="73"/>
    </row>
    <row r="496" spans="2:21" x14ac:dyDescent="0.3">
      <c r="B496" s="73"/>
      <c r="C496" s="74"/>
      <c r="D496" s="73"/>
      <c r="E496" s="73"/>
      <c r="F496" s="73"/>
      <c r="G496" s="73"/>
      <c r="H496" s="73"/>
      <c r="I496" s="73"/>
      <c r="J496" s="73"/>
      <c r="K496" s="73"/>
      <c r="L496" s="73"/>
      <c r="M496" s="73"/>
      <c r="N496" s="73"/>
      <c r="O496" s="73"/>
      <c r="P496" s="73"/>
      <c r="Q496" s="73"/>
      <c r="R496" s="73"/>
      <c r="S496" s="73"/>
      <c r="T496" s="73"/>
      <c r="U496" s="73"/>
    </row>
    <row r="497" spans="2:21" x14ac:dyDescent="0.3">
      <c r="B497" s="73"/>
      <c r="C497" s="74"/>
      <c r="D497" s="73"/>
      <c r="E497" s="73"/>
      <c r="F497" s="73"/>
      <c r="G497" s="73"/>
      <c r="H497" s="73"/>
      <c r="I497" s="73"/>
      <c r="J497" s="73"/>
      <c r="K497" s="73"/>
      <c r="L497" s="73"/>
      <c r="M497" s="73"/>
      <c r="N497" s="73"/>
      <c r="O497" s="73"/>
      <c r="P497" s="73"/>
      <c r="Q497" s="73"/>
      <c r="R497" s="73"/>
      <c r="S497" s="73"/>
      <c r="T497" s="73"/>
      <c r="U497" s="73"/>
    </row>
    <row r="498" spans="2:21" x14ac:dyDescent="0.3">
      <c r="B498" s="73"/>
      <c r="C498" s="74"/>
      <c r="D498" s="73"/>
      <c r="E498" s="73"/>
      <c r="F498" s="73"/>
      <c r="G498" s="73"/>
      <c r="H498" s="73"/>
      <c r="I498" s="73"/>
      <c r="J498" s="73"/>
      <c r="K498" s="73"/>
      <c r="L498" s="73"/>
      <c r="M498" s="73"/>
      <c r="N498" s="73"/>
      <c r="O498" s="73"/>
      <c r="P498" s="73"/>
      <c r="Q498" s="73"/>
      <c r="R498" s="73"/>
      <c r="S498" s="73"/>
      <c r="T498" s="73"/>
      <c r="U498" s="73"/>
    </row>
    <row r="499" spans="2:21" x14ac:dyDescent="0.3">
      <c r="B499" s="73"/>
      <c r="C499" s="74"/>
      <c r="D499" s="73"/>
      <c r="E499" s="73"/>
      <c r="F499" s="73"/>
      <c r="G499" s="73"/>
      <c r="H499" s="73"/>
      <c r="I499" s="73"/>
      <c r="J499" s="73"/>
      <c r="K499" s="73"/>
      <c r="L499" s="73"/>
      <c r="M499" s="73"/>
      <c r="N499" s="73"/>
      <c r="O499" s="73"/>
      <c r="P499" s="73"/>
      <c r="Q499" s="73"/>
      <c r="R499" s="73"/>
      <c r="S499" s="73"/>
      <c r="T499" s="73"/>
      <c r="U499" s="73"/>
    </row>
    <row r="500" spans="2:21" x14ac:dyDescent="0.3">
      <c r="B500" s="73"/>
      <c r="C500" s="74"/>
      <c r="D500" s="73"/>
      <c r="E500" s="73"/>
      <c r="F500" s="73"/>
      <c r="G500" s="73"/>
      <c r="H500" s="73"/>
      <c r="I500" s="73"/>
      <c r="J500" s="73"/>
      <c r="K500" s="73"/>
      <c r="L500" s="73"/>
      <c r="M500" s="73"/>
      <c r="N500" s="73"/>
      <c r="O500" s="73"/>
      <c r="P500" s="73"/>
      <c r="Q500" s="73"/>
      <c r="R500" s="73"/>
      <c r="S500" s="73"/>
      <c r="T500" s="73"/>
      <c r="U500" s="73"/>
    </row>
    <row r="501" spans="2:21" x14ac:dyDescent="0.3">
      <c r="B501" s="73"/>
      <c r="C501" s="74"/>
      <c r="D501" s="73"/>
      <c r="E501" s="73"/>
      <c r="F501" s="73"/>
      <c r="G501" s="73"/>
      <c r="H501" s="73"/>
      <c r="I501" s="73"/>
      <c r="J501" s="73"/>
      <c r="K501" s="73"/>
      <c r="L501" s="73"/>
      <c r="M501" s="73"/>
      <c r="N501" s="73"/>
      <c r="O501" s="73"/>
      <c r="P501" s="73"/>
      <c r="Q501" s="73"/>
      <c r="R501" s="73"/>
      <c r="S501" s="73"/>
      <c r="T501" s="73"/>
      <c r="U501" s="73"/>
    </row>
    <row r="502" spans="2:21" x14ac:dyDescent="0.3">
      <c r="B502" s="73"/>
      <c r="C502" s="74"/>
      <c r="D502" s="73"/>
      <c r="E502" s="73"/>
      <c r="F502" s="73"/>
      <c r="G502" s="73"/>
      <c r="H502" s="73"/>
      <c r="I502" s="73"/>
      <c r="J502" s="73"/>
      <c r="K502" s="73"/>
      <c r="L502" s="73"/>
      <c r="M502" s="73"/>
      <c r="N502" s="73"/>
      <c r="O502" s="73"/>
      <c r="P502" s="73"/>
      <c r="Q502" s="73"/>
      <c r="R502" s="73"/>
      <c r="S502" s="73"/>
      <c r="T502" s="73"/>
      <c r="U502" s="73"/>
    </row>
    <row r="503" spans="2:21" x14ac:dyDescent="0.3">
      <c r="B503" s="73"/>
      <c r="C503" s="74"/>
      <c r="D503" s="73"/>
      <c r="E503" s="73"/>
      <c r="F503" s="73"/>
      <c r="G503" s="73"/>
      <c r="H503" s="73"/>
      <c r="I503" s="73"/>
      <c r="J503" s="73"/>
      <c r="K503" s="73"/>
      <c r="L503" s="73"/>
      <c r="M503" s="73"/>
      <c r="N503" s="73"/>
      <c r="O503" s="73"/>
      <c r="P503" s="73"/>
      <c r="Q503" s="73"/>
      <c r="R503" s="73"/>
      <c r="S503" s="73"/>
      <c r="T503" s="73"/>
      <c r="U503" s="73"/>
    </row>
    <row r="504" spans="2:21" x14ac:dyDescent="0.3">
      <c r="B504" s="73"/>
      <c r="C504" s="74"/>
      <c r="D504" s="73"/>
      <c r="E504" s="73"/>
      <c r="F504" s="73"/>
      <c r="G504" s="73"/>
      <c r="H504" s="73"/>
      <c r="I504" s="73"/>
      <c r="J504" s="73"/>
      <c r="K504" s="73"/>
      <c r="L504" s="73"/>
      <c r="M504" s="73"/>
      <c r="N504" s="73"/>
      <c r="O504" s="73"/>
      <c r="P504" s="73"/>
      <c r="Q504" s="73"/>
      <c r="R504" s="73"/>
      <c r="S504" s="73"/>
      <c r="T504" s="73"/>
      <c r="U504" s="73"/>
    </row>
    <row r="505" spans="2:21" x14ac:dyDescent="0.3">
      <c r="B505" s="73"/>
      <c r="C505" s="74"/>
      <c r="D505" s="73"/>
      <c r="E505" s="73"/>
      <c r="F505" s="73"/>
      <c r="G505" s="73"/>
      <c r="H505" s="73"/>
      <c r="I505" s="73"/>
      <c r="J505" s="73"/>
      <c r="K505" s="73"/>
      <c r="L505" s="73"/>
      <c r="M505" s="73"/>
      <c r="N505" s="73"/>
      <c r="O505" s="73"/>
      <c r="P505" s="73"/>
      <c r="Q505" s="73"/>
      <c r="R505" s="73"/>
      <c r="S505" s="73"/>
      <c r="T505" s="73"/>
      <c r="U505" s="73"/>
    </row>
    <row r="506" spans="2:21" x14ac:dyDescent="0.3">
      <c r="B506" s="73"/>
      <c r="C506" s="74"/>
      <c r="D506" s="73"/>
      <c r="E506" s="73"/>
      <c r="F506" s="73"/>
      <c r="G506" s="73"/>
      <c r="H506" s="73"/>
      <c r="I506" s="73"/>
      <c r="J506" s="73"/>
      <c r="K506" s="73"/>
      <c r="L506" s="73"/>
      <c r="M506" s="73"/>
      <c r="N506" s="73"/>
      <c r="O506" s="73"/>
      <c r="P506" s="73"/>
      <c r="Q506" s="73"/>
      <c r="R506" s="73"/>
      <c r="S506" s="73"/>
      <c r="T506" s="73"/>
      <c r="U506" s="73"/>
    </row>
    <row r="507" spans="2:21" x14ac:dyDescent="0.3">
      <c r="B507" s="73"/>
      <c r="C507" s="74"/>
      <c r="D507" s="73"/>
      <c r="E507" s="73"/>
      <c r="F507" s="73"/>
      <c r="G507" s="73"/>
      <c r="H507" s="73"/>
      <c r="I507" s="73"/>
      <c r="J507" s="73"/>
      <c r="K507" s="73"/>
      <c r="L507" s="73"/>
      <c r="M507" s="73"/>
      <c r="N507" s="73"/>
      <c r="O507" s="73"/>
      <c r="P507" s="73"/>
      <c r="Q507" s="73"/>
      <c r="R507" s="73"/>
      <c r="S507" s="73"/>
      <c r="T507" s="73"/>
      <c r="U507" s="73"/>
    </row>
    <row r="508" spans="2:21" x14ac:dyDescent="0.3">
      <c r="B508" s="73"/>
      <c r="C508" s="74"/>
      <c r="D508" s="73"/>
      <c r="E508" s="73"/>
      <c r="F508" s="73"/>
      <c r="G508" s="73"/>
      <c r="H508" s="73"/>
      <c r="I508" s="73"/>
      <c r="J508" s="73"/>
      <c r="K508" s="73"/>
      <c r="L508" s="73"/>
      <c r="M508" s="73"/>
      <c r="N508" s="73"/>
      <c r="O508" s="73"/>
      <c r="P508" s="73"/>
      <c r="Q508" s="73"/>
      <c r="R508" s="73"/>
      <c r="S508" s="73"/>
      <c r="T508" s="73"/>
      <c r="U508" s="73"/>
    </row>
    <row r="509" spans="2:21" x14ac:dyDescent="0.3">
      <c r="B509" s="73"/>
      <c r="C509" s="74"/>
      <c r="D509" s="73"/>
      <c r="E509" s="73"/>
      <c r="F509" s="73"/>
      <c r="G509" s="73"/>
      <c r="H509" s="73"/>
      <c r="I509" s="73"/>
      <c r="J509" s="73"/>
      <c r="K509" s="73"/>
      <c r="L509" s="73"/>
      <c r="M509" s="73"/>
      <c r="N509" s="73"/>
      <c r="O509" s="73"/>
      <c r="P509" s="73"/>
      <c r="Q509" s="73"/>
      <c r="R509" s="73"/>
      <c r="S509" s="73"/>
      <c r="T509" s="73"/>
      <c r="U509" s="73"/>
    </row>
    <row r="510" spans="2:21" x14ac:dyDescent="0.3">
      <c r="B510" s="73"/>
      <c r="C510" s="74"/>
      <c r="D510" s="73"/>
      <c r="E510" s="73"/>
      <c r="F510" s="73"/>
      <c r="G510" s="73"/>
      <c r="H510" s="73"/>
      <c r="I510" s="73"/>
      <c r="J510" s="73"/>
      <c r="K510" s="73"/>
      <c r="L510" s="73"/>
      <c r="M510" s="73"/>
      <c r="N510" s="73"/>
      <c r="O510" s="73"/>
      <c r="P510" s="73"/>
      <c r="Q510" s="73"/>
      <c r="R510" s="73"/>
      <c r="S510" s="73"/>
      <c r="T510" s="73"/>
      <c r="U510" s="73"/>
    </row>
    <row r="511" spans="2:21" x14ac:dyDescent="0.3">
      <c r="B511" s="73"/>
      <c r="C511" s="74"/>
      <c r="D511" s="73"/>
      <c r="E511" s="73"/>
      <c r="F511" s="73"/>
      <c r="G511" s="73"/>
      <c r="H511" s="73"/>
      <c r="I511" s="73"/>
      <c r="J511" s="73"/>
      <c r="K511" s="73"/>
      <c r="L511" s="73"/>
      <c r="M511" s="73"/>
      <c r="N511" s="73"/>
      <c r="O511" s="73"/>
      <c r="P511" s="73"/>
      <c r="Q511" s="73"/>
      <c r="R511" s="73"/>
      <c r="S511" s="73"/>
      <c r="T511" s="73"/>
      <c r="U511" s="73"/>
    </row>
    <row r="512" spans="2:21" x14ac:dyDescent="0.3">
      <c r="B512" s="73"/>
      <c r="C512" s="74"/>
      <c r="D512" s="73"/>
      <c r="E512" s="73"/>
      <c r="F512" s="73"/>
      <c r="G512" s="73"/>
      <c r="H512" s="73"/>
      <c r="I512" s="73"/>
      <c r="J512" s="73"/>
      <c r="K512" s="73"/>
      <c r="L512" s="73"/>
      <c r="M512" s="73"/>
      <c r="N512" s="73"/>
      <c r="O512" s="73"/>
      <c r="P512" s="73"/>
      <c r="Q512" s="73"/>
      <c r="R512" s="73"/>
      <c r="S512" s="73"/>
      <c r="T512" s="73"/>
      <c r="U512" s="73"/>
    </row>
    <row r="513" spans="2:21" x14ac:dyDescent="0.3">
      <c r="B513" s="73"/>
      <c r="C513" s="74"/>
      <c r="D513" s="73"/>
      <c r="E513" s="73"/>
      <c r="F513" s="73"/>
      <c r="G513" s="73"/>
      <c r="H513" s="73"/>
      <c r="I513" s="73"/>
      <c r="J513" s="73"/>
      <c r="K513" s="73"/>
      <c r="L513" s="73"/>
      <c r="M513" s="73"/>
      <c r="N513" s="73"/>
      <c r="O513" s="73"/>
      <c r="P513" s="73"/>
      <c r="Q513" s="73"/>
      <c r="R513" s="73"/>
      <c r="S513" s="73"/>
      <c r="T513" s="73"/>
      <c r="U513" s="73"/>
    </row>
    <row r="514" spans="2:21" x14ac:dyDescent="0.3">
      <c r="B514" s="73"/>
      <c r="C514" s="74"/>
      <c r="D514" s="73"/>
      <c r="E514" s="73"/>
      <c r="F514" s="73"/>
      <c r="G514" s="73"/>
      <c r="H514" s="73"/>
      <c r="I514" s="73"/>
      <c r="J514" s="73"/>
      <c r="K514" s="73"/>
      <c r="L514" s="73"/>
      <c r="M514" s="73"/>
      <c r="N514" s="73"/>
      <c r="O514" s="73"/>
      <c r="P514" s="73"/>
      <c r="Q514" s="73"/>
      <c r="R514" s="73"/>
      <c r="S514" s="73"/>
      <c r="T514" s="73"/>
      <c r="U514" s="73"/>
    </row>
    <row r="515" spans="2:21" x14ac:dyDescent="0.3">
      <c r="B515" s="73"/>
      <c r="C515" s="74"/>
      <c r="D515" s="73"/>
      <c r="E515" s="73"/>
      <c r="F515" s="73"/>
      <c r="G515" s="73"/>
      <c r="H515" s="73"/>
      <c r="I515" s="73"/>
      <c r="J515" s="73"/>
      <c r="K515" s="73"/>
      <c r="L515" s="73"/>
      <c r="M515" s="73"/>
      <c r="N515" s="73"/>
      <c r="O515" s="73"/>
      <c r="P515" s="73"/>
      <c r="Q515" s="73"/>
      <c r="R515" s="73"/>
      <c r="S515" s="73"/>
      <c r="T515" s="73"/>
      <c r="U515" s="73"/>
    </row>
    <row r="516" spans="2:21" x14ac:dyDescent="0.3">
      <c r="B516" s="73"/>
      <c r="C516" s="74"/>
      <c r="D516" s="73"/>
      <c r="E516" s="73"/>
      <c r="F516" s="73"/>
      <c r="G516" s="73"/>
      <c r="H516" s="73"/>
      <c r="I516" s="73"/>
      <c r="J516" s="73"/>
      <c r="K516" s="73"/>
      <c r="L516" s="73"/>
      <c r="M516" s="73"/>
      <c r="N516" s="73"/>
      <c r="O516" s="73"/>
      <c r="P516" s="73"/>
      <c r="Q516" s="73"/>
      <c r="R516" s="73"/>
      <c r="S516" s="73"/>
      <c r="T516" s="73"/>
      <c r="U516" s="73"/>
    </row>
    <row r="517" spans="2:21" x14ac:dyDescent="0.3">
      <c r="B517" s="73"/>
      <c r="C517" s="74"/>
      <c r="D517" s="73"/>
      <c r="E517" s="73"/>
      <c r="F517" s="73"/>
      <c r="G517" s="73"/>
      <c r="H517" s="73"/>
      <c r="I517" s="73"/>
      <c r="J517" s="73"/>
      <c r="K517" s="73"/>
      <c r="L517" s="73"/>
      <c r="M517" s="73"/>
      <c r="N517" s="73"/>
      <c r="O517" s="73"/>
      <c r="P517" s="73"/>
      <c r="Q517" s="73"/>
      <c r="R517" s="73"/>
      <c r="S517" s="73"/>
      <c r="T517" s="73"/>
      <c r="U517" s="73"/>
    </row>
    <row r="518" spans="2:21" x14ac:dyDescent="0.3">
      <c r="B518" s="73"/>
      <c r="C518" s="74"/>
      <c r="D518" s="73"/>
      <c r="E518" s="73"/>
      <c r="F518" s="73"/>
      <c r="G518" s="73"/>
      <c r="H518" s="73"/>
      <c r="I518" s="73"/>
      <c r="J518" s="73"/>
      <c r="K518" s="73"/>
      <c r="L518" s="73"/>
      <c r="M518" s="73"/>
      <c r="N518" s="73"/>
      <c r="O518" s="73"/>
      <c r="P518" s="73"/>
      <c r="Q518" s="73"/>
      <c r="R518" s="73"/>
      <c r="S518" s="73"/>
      <c r="T518" s="73"/>
      <c r="U518" s="73"/>
    </row>
    <row r="519" spans="2:21" x14ac:dyDescent="0.3">
      <c r="B519" s="73"/>
      <c r="C519" s="74"/>
      <c r="D519" s="73"/>
      <c r="E519" s="73"/>
      <c r="F519" s="73"/>
      <c r="G519" s="73"/>
      <c r="H519" s="73"/>
      <c r="I519" s="73"/>
      <c r="J519" s="73"/>
      <c r="K519" s="73"/>
      <c r="L519" s="73"/>
      <c r="M519" s="73"/>
      <c r="N519" s="73"/>
      <c r="O519" s="73"/>
      <c r="P519" s="73"/>
      <c r="Q519" s="73"/>
      <c r="R519" s="73"/>
      <c r="S519" s="73"/>
      <c r="T519" s="73"/>
      <c r="U519" s="73"/>
    </row>
    <row r="520" spans="2:21" x14ac:dyDescent="0.3">
      <c r="B520" s="73"/>
      <c r="C520" s="74"/>
      <c r="D520" s="73"/>
      <c r="E520" s="73"/>
      <c r="F520" s="73"/>
      <c r="G520" s="73"/>
      <c r="H520" s="73"/>
      <c r="I520" s="73"/>
      <c r="J520" s="73"/>
      <c r="K520" s="73"/>
      <c r="L520" s="73"/>
      <c r="M520" s="73"/>
      <c r="N520" s="73"/>
      <c r="O520" s="73"/>
      <c r="P520" s="73"/>
      <c r="Q520" s="73"/>
      <c r="R520" s="73"/>
      <c r="S520" s="73"/>
      <c r="T520" s="73"/>
      <c r="U520" s="73"/>
    </row>
    <row r="521" spans="2:21" x14ac:dyDescent="0.3">
      <c r="B521" s="73"/>
      <c r="C521" s="74"/>
      <c r="D521" s="73"/>
      <c r="E521" s="73"/>
      <c r="F521" s="73"/>
      <c r="G521" s="73"/>
      <c r="H521" s="73"/>
      <c r="I521" s="73"/>
      <c r="J521" s="73"/>
      <c r="K521" s="73"/>
      <c r="L521" s="73"/>
      <c r="M521" s="73"/>
      <c r="N521" s="73"/>
      <c r="O521" s="73"/>
      <c r="P521" s="73"/>
      <c r="Q521" s="73"/>
      <c r="R521" s="73"/>
      <c r="S521" s="73"/>
      <c r="T521" s="73"/>
      <c r="U521" s="73"/>
    </row>
    <row r="522" spans="2:21" x14ac:dyDescent="0.3">
      <c r="B522" s="73"/>
      <c r="C522" s="74"/>
      <c r="D522" s="73"/>
      <c r="E522" s="73"/>
      <c r="F522" s="73"/>
      <c r="G522" s="73"/>
      <c r="H522" s="73"/>
      <c r="I522" s="73"/>
      <c r="J522" s="73"/>
      <c r="K522" s="73"/>
      <c r="L522" s="73"/>
      <c r="M522" s="73"/>
      <c r="N522" s="73"/>
      <c r="O522" s="73"/>
      <c r="P522" s="73"/>
      <c r="Q522" s="73"/>
      <c r="R522" s="73"/>
      <c r="S522" s="73"/>
      <c r="T522" s="73"/>
      <c r="U522" s="73"/>
    </row>
    <row r="523" spans="2:21" x14ac:dyDescent="0.3">
      <c r="B523" s="73"/>
      <c r="C523" s="74"/>
      <c r="D523" s="73"/>
      <c r="E523" s="73"/>
      <c r="F523" s="73"/>
      <c r="G523" s="73"/>
      <c r="H523" s="73"/>
      <c r="I523" s="73"/>
      <c r="J523" s="73"/>
      <c r="K523" s="73"/>
      <c r="L523" s="73"/>
      <c r="M523" s="73"/>
      <c r="N523" s="73"/>
      <c r="O523" s="73"/>
      <c r="P523" s="73"/>
      <c r="Q523" s="73"/>
      <c r="R523" s="73"/>
      <c r="S523" s="73"/>
      <c r="T523" s="73"/>
      <c r="U523" s="73"/>
    </row>
    <row r="524" spans="2:21" x14ac:dyDescent="0.3">
      <c r="B524" s="73"/>
      <c r="C524" s="74"/>
      <c r="D524" s="73"/>
      <c r="E524" s="73"/>
      <c r="F524" s="73"/>
      <c r="G524" s="73"/>
      <c r="H524" s="73"/>
      <c r="I524" s="73"/>
      <c r="J524" s="73"/>
      <c r="K524" s="73"/>
      <c r="L524" s="73"/>
      <c r="M524" s="73"/>
      <c r="N524" s="73"/>
      <c r="O524" s="73"/>
      <c r="P524" s="73"/>
      <c r="Q524" s="73"/>
      <c r="R524" s="73"/>
      <c r="S524" s="73"/>
      <c r="T524" s="73"/>
      <c r="U524" s="73"/>
    </row>
    <row r="525" spans="2:21" x14ac:dyDescent="0.3">
      <c r="B525" s="73"/>
      <c r="C525" s="74"/>
      <c r="D525" s="73"/>
      <c r="E525" s="73"/>
      <c r="F525" s="73"/>
      <c r="G525" s="73"/>
      <c r="H525" s="73"/>
      <c r="I525" s="73"/>
      <c r="J525" s="73"/>
      <c r="K525" s="73"/>
      <c r="L525" s="73"/>
      <c r="M525" s="73"/>
      <c r="N525" s="73"/>
      <c r="O525" s="73"/>
      <c r="P525" s="73"/>
      <c r="Q525" s="73"/>
      <c r="R525" s="73"/>
      <c r="S525" s="73"/>
      <c r="T525" s="73"/>
      <c r="U525" s="73"/>
    </row>
    <row r="526" spans="2:21" x14ac:dyDescent="0.3">
      <c r="B526" s="73"/>
      <c r="C526" s="74"/>
      <c r="D526" s="73"/>
      <c r="E526" s="73"/>
      <c r="F526" s="73"/>
      <c r="G526" s="73"/>
      <c r="H526" s="73"/>
      <c r="I526" s="73"/>
      <c r="J526" s="73"/>
      <c r="K526" s="73"/>
      <c r="L526" s="73"/>
      <c r="M526" s="73"/>
      <c r="N526" s="73"/>
      <c r="O526" s="73"/>
      <c r="P526" s="73"/>
      <c r="Q526" s="73"/>
      <c r="R526" s="73"/>
      <c r="S526" s="73"/>
      <c r="T526" s="73"/>
      <c r="U526" s="73"/>
    </row>
    <row r="527" spans="2:21" x14ac:dyDescent="0.3">
      <c r="B527" s="73"/>
      <c r="C527" s="74"/>
      <c r="D527" s="73"/>
      <c r="E527" s="73"/>
      <c r="F527" s="73"/>
      <c r="G527" s="73"/>
      <c r="H527" s="73"/>
      <c r="I527" s="73"/>
      <c r="J527" s="73"/>
      <c r="K527" s="73"/>
      <c r="L527" s="73"/>
      <c r="M527" s="73"/>
      <c r="N527" s="73"/>
      <c r="O527" s="73"/>
      <c r="P527" s="73"/>
      <c r="Q527" s="73"/>
      <c r="R527" s="73"/>
      <c r="S527" s="73"/>
      <c r="T527" s="73"/>
      <c r="U527" s="73"/>
    </row>
    <row r="528" spans="2:21" x14ac:dyDescent="0.3">
      <c r="B528" s="73"/>
      <c r="C528" s="74"/>
      <c r="D528" s="73"/>
      <c r="E528" s="73"/>
      <c r="F528" s="73"/>
      <c r="G528" s="73"/>
      <c r="H528" s="73"/>
      <c r="I528" s="73"/>
      <c r="J528" s="73"/>
      <c r="K528" s="73"/>
      <c r="L528" s="73"/>
      <c r="M528" s="73"/>
      <c r="N528" s="73"/>
      <c r="O528" s="73"/>
      <c r="P528" s="73"/>
      <c r="Q528" s="73"/>
      <c r="R528" s="73"/>
      <c r="S528" s="73"/>
      <c r="T528" s="73"/>
      <c r="U528" s="73"/>
    </row>
    <row r="529" spans="2:21" x14ac:dyDescent="0.3">
      <c r="B529" s="73"/>
      <c r="C529" s="74"/>
      <c r="D529" s="73"/>
      <c r="E529" s="73"/>
      <c r="F529" s="73"/>
      <c r="G529" s="73"/>
      <c r="H529" s="73"/>
      <c r="I529" s="73"/>
      <c r="J529" s="73"/>
      <c r="K529" s="73"/>
      <c r="L529" s="73"/>
      <c r="M529" s="73"/>
      <c r="N529" s="73"/>
      <c r="O529" s="73"/>
      <c r="P529" s="73"/>
      <c r="Q529" s="73"/>
      <c r="R529" s="73"/>
      <c r="S529" s="73"/>
      <c r="T529" s="73"/>
      <c r="U529" s="73"/>
    </row>
    <row r="530" spans="2:21" x14ac:dyDescent="0.3">
      <c r="B530" s="73"/>
      <c r="C530" s="74"/>
      <c r="D530" s="73"/>
      <c r="E530" s="73"/>
      <c r="F530" s="73"/>
      <c r="G530" s="73"/>
      <c r="H530" s="73"/>
      <c r="I530" s="73"/>
      <c r="J530" s="73"/>
      <c r="K530" s="73"/>
      <c r="L530" s="73"/>
      <c r="M530" s="73"/>
      <c r="N530" s="73"/>
      <c r="O530" s="73"/>
      <c r="P530" s="73"/>
      <c r="Q530" s="73"/>
      <c r="R530" s="73"/>
      <c r="S530" s="73"/>
      <c r="T530" s="73"/>
      <c r="U530" s="73"/>
    </row>
    <row r="531" spans="2:21" x14ac:dyDescent="0.3">
      <c r="B531" s="73"/>
      <c r="C531" s="74"/>
      <c r="D531" s="73"/>
      <c r="E531" s="73"/>
      <c r="F531" s="73"/>
      <c r="G531" s="73"/>
      <c r="H531" s="73"/>
      <c r="I531" s="73"/>
      <c r="J531" s="73"/>
      <c r="K531" s="73"/>
      <c r="L531" s="73"/>
      <c r="M531" s="73"/>
      <c r="N531" s="73"/>
      <c r="O531" s="73"/>
      <c r="P531" s="73"/>
      <c r="Q531" s="73"/>
      <c r="R531" s="73"/>
      <c r="S531" s="73"/>
      <c r="T531" s="73"/>
      <c r="U531" s="73"/>
    </row>
    <row r="532" spans="2:21" x14ac:dyDescent="0.3">
      <c r="B532" s="73"/>
      <c r="C532" s="74"/>
      <c r="D532" s="73"/>
      <c r="E532" s="73"/>
      <c r="F532" s="73"/>
      <c r="G532" s="73"/>
      <c r="H532" s="73"/>
      <c r="I532" s="73"/>
      <c r="J532" s="73"/>
      <c r="K532" s="73"/>
      <c r="L532" s="73"/>
      <c r="M532" s="73"/>
      <c r="N532" s="73"/>
      <c r="O532" s="73"/>
      <c r="P532" s="73"/>
      <c r="Q532" s="73"/>
      <c r="R532" s="73"/>
      <c r="S532" s="73"/>
      <c r="T532" s="73"/>
      <c r="U532" s="73"/>
    </row>
    <row r="533" spans="2:21" x14ac:dyDescent="0.3">
      <c r="B533" s="73"/>
      <c r="C533" s="74"/>
      <c r="D533" s="73"/>
      <c r="E533" s="73"/>
      <c r="F533" s="73"/>
      <c r="G533" s="73"/>
      <c r="H533" s="73"/>
      <c r="I533" s="73"/>
      <c r="J533" s="73"/>
      <c r="K533" s="73"/>
      <c r="L533" s="73"/>
      <c r="M533" s="73"/>
      <c r="N533" s="73"/>
      <c r="O533" s="73"/>
      <c r="P533" s="73"/>
      <c r="Q533" s="73"/>
      <c r="R533" s="73"/>
      <c r="S533" s="73"/>
      <c r="T533" s="73"/>
      <c r="U533" s="73"/>
    </row>
    <row r="534" spans="2:21" x14ac:dyDescent="0.3">
      <c r="B534" s="73"/>
      <c r="C534" s="74"/>
      <c r="D534" s="73"/>
      <c r="E534" s="73"/>
      <c r="F534" s="73"/>
      <c r="G534" s="73"/>
      <c r="H534" s="73"/>
      <c r="I534" s="73"/>
      <c r="J534" s="73"/>
      <c r="K534" s="73"/>
      <c r="L534" s="73"/>
      <c r="M534" s="73"/>
      <c r="N534" s="73"/>
      <c r="O534" s="73"/>
      <c r="P534" s="73"/>
      <c r="Q534" s="73"/>
      <c r="R534" s="73"/>
      <c r="S534" s="73"/>
      <c r="T534" s="73"/>
      <c r="U534" s="73"/>
    </row>
    <row r="535" spans="2:21" x14ac:dyDescent="0.3">
      <c r="B535" s="73"/>
      <c r="C535" s="74"/>
      <c r="D535" s="73"/>
      <c r="E535" s="73"/>
      <c r="F535" s="73"/>
      <c r="G535" s="73"/>
      <c r="H535" s="73"/>
      <c r="I535" s="73"/>
      <c r="J535" s="73"/>
      <c r="K535" s="73"/>
      <c r="L535" s="73"/>
      <c r="M535" s="73"/>
      <c r="N535" s="73"/>
      <c r="O535" s="73"/>
      <c r="P535" s="73"/>
      <c r="Q535" s="73"/>
      <c r="R535" s="73"/>
      <c r="S535" s="73"/>
      <c r="T535" s="73"/>
      <c r="U535" s="73"/>
    </row>
    <row r="536" spans="2:21" x14ac:dyDescent="0.3">
      <c r="B536" s="73"/>
      <c r="C536" s="74"/>
      <c r="D536" s="73"/>
      <c r="E536" s="73"/>
      <c r="F536" s="73"/>
      <c r="G536" s="73"/>
      <c r="H536" s="73"/>
      <c r="I536" s="73"/>
      <c r="J536" s="73"/>
      <c r="K536" s="73"/>
      <c r="L536" s="73"/>
      <c r="M536" s="73"/>
      <c r="N536" s="73"/>
      <c r="O536" s="73"/>
      <c r="P536" s="73"/>
      <c r="Q536" s="73"/>
      <c r="R536" s="73"/>
      <c r="S536" s="73"/>
      <c r="T536" s="73"/>
      <c r="U536" s="73"/>
    </row>
    <row r="537" spans="2:21" x14ac:dyDescent="0.3">
      <c r="B537" s="73"/>
      <c r="C537" s="74"/>
      <c r="D537" s="73"/>
      <c r="E537" s="73"/>
      <c r="F537" s="73"/>
      <c r="G537" s="73"/>
      <c r="H537" s="73"/>
      <c r="I537" s="73"/>
      <c r="J537" s="73"/>
      <c r="K537" s="73"/>
      <c r="L537" s="73"/>
      <c r="M537" s="73"/>
      <c r="N537" s="73"/>
      <c r="O537" s="73"/>
      <c r="P537" s="73"/>
      <c r="Q537" s="73"/>
      <c r="R537" s="73"/>
      <c r="S537" s="73"/>
      <c r="T537" s="73"/>
      <c r="U537" s="73"/>
    </row>
    <row r="538" spans="2:21" x14ac:dyDescent="0.3">
      <c r="B538" s="73"/>
      <c r="C538" s="74"/>
      <c r="D538" s="73"/>
      <c r="E538" s="73"/>
      <c r="F538" s="73"/>
      <c r="G538" s="73"/>
      <c r="H538" s="73"/>
      <c r="I538" s="73"/>
      <c r="J538" s="73"/>
      <c r="K538" s="73"/>
      <c r="L538" s="73"/>
      <c r="M538" s="73"/>
      <c r="N538" s="73"/>
      <c r="O538" s="73"/>
      <c r="P538" s="73"/>
      <c r="Q538" s="73"/>
      <c r="R538" s="73"/>
      <c r="S538" s="73"/>
      <c r="T538" s="73"/>
      <c r="U538" s="73"/>
    </row>
    <row r="539" spans="2:21" x14ac:dyDescent="0.3">
      <c r="B539" s="73"/>
      <c r="C539" s="74"/>
      <c r="D539" s="73"/>
      <c r="E539" s="73"/>
      <c r="F539" s="73"/>
      <c r="G539" s="73"/>
      <c r="H539" s="73"/>
      <c r="I539" s="73"/>
      <c r="J539" s="73"/>
      <c r="K539" s="73"/>
      <c r="L539" s="73"/>
      <c r="M539" s="73"/>
      <c r="N539" s="73"/>
      <c r="O539" s="73"/>
      <c r="P539" s="73"/>
      <c r="Q539" s="73"/>
      <c r="R539" s="73"/>
      <c r="S539" s="73"/>
      <c r="T539" s="73"/>
      <c r="U539" s="73"/>
    </row>
    <row r="540" spans="2:21" x14ac:dyDescent="0.3">
      <c r="B540" s="73"/>
      <c r="C540" s="74"/>
      <c r="D540" s="73"/>
      <c r="E540" s="73"/>
      <c r="F540" s="73"/>
      <c r="G540" s="73"/>
      <c r="H540" s="73"/>
      <c r="I540" s="73"/>
      <c r="J540" s="73"/>
      <c r="K540" s="73"/>
      <c r="L540" s="73"/>
      <c r="M540" s="73"/>
      <c r="N540" s="73"/>
      <c r="O540" s="73"/>
      <c r="P540" s="73"/>
      <c r="Q540" s="73"/>
      <c r="R540" s="73"/>
      <c r="S540" s="73"/>
      <c r="T540" s="73"/>
      <c r="U540" s="73"/>
    </row>
    <row r="541" spans="2:21" x14ac:dyDescent="0.3">
      <c r="B541" s="73"/>
      <c r="C541" s="74"/>
      <c r="D541" s="73"/>
      <c r="E541" s="73"/>
      <c r="F541" s="73"/>
      <c r="G541" s="73"/>
      <c r="H541" s="73"/>
      <c r="I541" s="73"/>
      <c r="J541" s="73"/>
      <c r="K541" s="73"/>
      <c r="L541" s="73"/>
      <c r="M541" s="73"/>
      <c r="N541" s="73"/>
      <c r="O541" s="73"/>
      <c r="P541" s="73"/>
      <c r="Q541" s="73"/>
      <c r="R541" s="73"/>
      <c r="S541" s="73"/>
      <c r="T541" s="73"/>
      <c r="U541" s="73"/>
    </row>
    <row r="542" spans="2:21" x14ac:dyDescent="0.3">
      <c r="B542" s="73"/>
      <c r="C542" s="74"/>
      <c r="D542" s="73"/>
      <c r="E542" s="73"/>
      <c r="F542" s="73"/>
      <c r="G542" s="73"/>
      <c r="H542" s="73"/>
      <c r="I542" s="73"/>
      <c r="J542" s="73"/>
      <c r="K542" s="73"/>
      <c r="L542" s="73"/>
      <c r="M542" s="73"/>
      <c r="N542" s="73"/>
      <c r="O542" s="73"/>
      <c r="P542" s="73"/>
      <c r="Q542" s="73"/>
      <c r="R542" s="73"/>
      <c r="S542" s="73"/>
      <c r="T542" s="73"/>
      <c r="U542" s="73"/>
    </row>
  </sheetData>
  <mergeCells count="91">
    <mergeCell ref="C18:P18"/>
    <mergeCell ref="Q18:U18"/>
    <mergeCell ref="V18:AB18"/>
    <mergeCell ref="AQ14:AQ15"/>
    <mergeCell ref="AR14:AR15"/>
    <mergeCell ref="S11:S16"/>
    <mergeCell ref="T11:T16"/>
    <mergeCell ref="AO12:AO13"/>
    <mergeCell ref="AP12:AP13"/>
    <mergeCell ref="AQ12:AQ13"/>
    <mergeCell ref="AR12:AR13"/>
    <mergeCell ref="AA11:AA16"/>
    <mergeCell ref="AB11:AB16"/>
    <mergeCell ref="AC11:AC16"/>
    <mergeCell ref="D12:E13"/>
    <mergeCell ref="J12:K13"/>
    <mergeCell ref="AS14:AS15"/>
    <mergeCell ref="F15:I16"/>
    <mergeCell ref="C17:P17"/>
    <mergeCell ref="Q17:U17"/>
    <mergeCell ref="AK14:AK15"/>
    <mergeCell ref="AL14:AL15"/>
    <mergeCell ref="AM14:AM15"/>
    <mergeCell ref="AN14:AN15"/>
    <mergeCell ref="AO14:AO15"/>
    <mergeCell ref="AP14:AP15"/>
    <mergeCell ref="J14:K15"/>
    <mergeCell ref="P14:P16"/>
    <mergeCell ref="AH14:AH15"/>
    <mergeCell ref="AI14:AI15"/>
    <mergeCell ref="AJ14:AJ15"/>
    <mergeCell ref="R11:R16"/>
    <mergeCell ref="AS12:AS13"/>
    <mergeCell ref="AI12:AI13"/>
    <mergeCell ref="AJ12:AJ13"/>
    <mergeCell ref="AK12:AK13"/>
    <mergeCell ref="AL12:AL13"/>
    <mergeCell ref="AM12:AM13"/>
    <mergeCell ref="AN12:AN13"/>
    <mergeCell ref="AH12:AH13"/>
    <mergeCell ref="U11:U16"/>
    <mergeCell ref="V11:V16"/>
    <mergeCell ref="W11:W16"/>
    <mergeCell ref="X11:X16"/>
    <mergeCell ref="Y11:Y16"/>
    <mergeCell ref="Z11:Z16"/>
    <mergeCell ref="O11:O16"/>
    <mergeCell ref="P11:P13"/>
    <mergeCell ref="Q11:Q16"/>
    <mergeCell ref="AA5:AA10"/>
    <mergeCell ref="AB5:AB10"/>
    <mergeCell ref="AC5:AC10"/>
    <mergeCell ref="F7:I7"/>
    <mergeCell ref="P8:P10"/>
    <mergeCell ref="U5:U10"/>
    <mergeCell ref="V5:V10"/>
    <mergeCell ref="W5:W10"/>
    <mergeCell ref="X5:X10"/>
    <mergeCell ref="Y5:Y10"/>
    <mergeCell ref="Z5:Z10"/>
    <mergeCell ref="O5:O10"/>
    <mergeCell ref="P5:P7"/>
    <mergeCell ref="Q5:Q10"/>
    <mergeCell ref="R5:R10"/>
    <mergeCell ref="S5:S10"/>
    <mergeCell ref="T5:T10"/>
    <mergeCell ref="B11:B16"/>
    <mergeCell ref="C11:C16"/>
    <mergeCell ref="L11:L16"/>
    <mergeCell ref="M11:M16"/>
    <mergeCell ref="N11:N16"/>
    <mergeCell ref="B5:B10"/>
    <mergeCell ref="C5:C10"/>
    <mergeCell ref="L5:L10"/>
    <mergeCell ref="M5:M10"/>
    <mergeCell ref="N5:N10"/>
    <mergeCell ref="B2:AB2"/>
    <mergeCell ref="B3:B4"/>
    <mergeCell ref="C3:C4"/>
    <mergeCell ref="D3:K4"/>
    <mergeCell ref="L3:L4"/>
    <mergeCell ref="M3:M4"/>
    <mergeCell ref="N3:N4"/>
    <mergeCell ref="O3:O4"/>
    <mergeCell ref="P3:P4"/>
    <mergeCell ref="Q3:Q4"/>
    <mergeCell ref="V3:AB3"/>
    <mergeCell ref="R3:R4"/>
    <mergeCell ref="S3:S4"/>
    <mergeCell ref="T3:T4"/>
    <mergeCell ref="U3:U4"/>
  </mergeCells>
  <printOptions horizontalCentered="1"/>
  <pageMargins left="0.55118110236220474" right="0.55118110236220474" top="0.55118110236220474" bottom="0.55118110236220474" header="0.31496062992125984" footer="0.31496062992125984"/>
  <pageSetup paperSize="9" scale="48" orientation="landscape"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1C3C4-5E5A-4F07-B658-9B7A5641BDB1}">
  <dimension ref="B4:AS559"/>
  <sheetViews>
    <sheetView view="pageBreakPreview" topLeftCell="A4" zoomScale="55" zoomScaleNormal="53" zoomScaleSheetLayoutView="55" workbookViewId="0">
      <selection activeCell="U41" sqref="U41"/>
    </sheetView>
  </sheetViews>
  <sheetFormatPr defaultColWidth="9" defaultRowHeight="23.8" x14ac:dyDescent="0.3"/>
  <cols>
    <col min="2" max="2" width="7" style="75" customWidth="1"/>
    <col min="3" max="3" width="23" style="76" customWidth="1"/>
    <col min="4" max="11" width="4.33203125" style="75" customWidth="1"/>
    <col min="12" max="12" width="7.5546875" style="75" customWidth="1"/>
    <col min="13" max="13" width="11.44140625" style="75" customWidth="1"/>
    <col min="14" max="14" width="9.109375" style="75" customWidth="1"/>
    <col min="15" max="15" width="10.109375" style="75" customWidth="1"/>
    <col min="16" max="16" width="12.21875" style="75" bestFit="1" customWidth="1"/>
    <col min="17" max="17" width="10.5546875" style="75" customWidth="1"/>
    <col min="18" max="18" width="11.88671875" style="75" customWidth="1"/>
    <col min="19" max="19" width="19.21875" style="75" bestFit="1" customWidth="1"/>
    <col min="20" max="20" width="10.109375" style="75" customWidth="1"/>
    <col min="21" max="21" width="19.21875" style="75" bestFit="1" customWidth="1"/>
    <col min="22" max="28" width="14.33203125" customWidth="1"/>
    <col min="29" max="29" width="9" style="47"/>
    <col min="30" max="30" width="15.109375" customWidth="1"/>
    <col min="31" max="31" width="15.33203125" customWidth="1"/>
    <col min="32" max="32" width="13.109375" customWidth="1"/>
    <col min="33" max="33" width="20" customWidth="1"/>
    <col min="34" max="35" width="13.109375" customWidth="1"/>
  </cols>
  <sheetData>
    <row r="4" spans="2:35" s="40" customFormat="1" ht="27" customHeight="1" x14ac:dyDescent="0.3">
      <c r="B4" s="267"/>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9"/>
      <c r="AC4" s="39"/>
    </row>
    <row r="5" spans="2:35" s="40" customFormat="1" ht="27" customHeight="1" x14ac:dyDescent="0.3">
      <c r="B5" s="267"/>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9"/>
      <c r="AC5" s="259" t="s">
        <v>108</v>
      </c>
      <c r="AD5" s="260"/>
      <c r="AE5" s="41">
        <v>30</v>
      </c>
      <c r="AF5" s="41" t="s">
        <v>125</v>
      </c>
      <c r="AG5" s="41">
        <f>AE5*AE11</f>
        <v>30</v>
      </c>
      <c r="AH5" s="41"/>
    </row>
    <row r="6" spans="2:35" s="40" customFormat="1" ht="27" customHeight="1" x14ac:dyDescent="0.3">
      <c r="B6" s="267"/>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9"/>
      <c r="AC6" s="259" t="s">
        <v>109</v>
      </c>
      <c r="AD6" s="260"/>
      <c r="AE6" s="41">
        <f>+AE8+AE8+AH6</f>
        <v>2.95</v>
      </c>
      <c r="AF6" s="41">
        <f>AE6*AE11</f>
        <v>2.95</v>
      </c>
      <c r="AG6" s="41" t="s">
        <v>126</v>
      </c>
      <c r="AH6" s="41">
        <v>2.5</v>
      </c>
    </row>
    <row r="7" spans="2:35" s="40" customFormat="1" ht="29.1" customHeight="1" x14ac:dyDescent="0.3">
      <c r="B7" s="267"/>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9"/>
      <c r="AC7" s="259" t="s">
        <v>127</v>
      </c>
      <c r="AD7" s="260"/>
      <c r="AE7" s="41">
        <v>0.22500000000000001</v>
      </c>
      <c r="AF7" s="41"/>
      <c r="AG7" s="41"/>
      <c r="AH7" s="41"/>
      <c r="AI7" s="40">
        <f>13000</f>
        <v>13000</v>
      </c>
    </row>
    <row r="8" spans="2:35" s="40" customFormat="1" ht="29.1" customHeight="1" x14ac:dyDescent="0.3">
      <c r="B8" s="267"/>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9"/>
      <c r="AC8" s="259" t="s">
        <v>128</v>
      </c>
      <c r="AD8" s="260"/>
      <c r="AE8" s="41">
        <v>0.22500000000000001</v>
      </c>
      <c r="AF8" s="41">
        <f>AE8*AE11</f>
        <v>0.22500000000000001</v>
      </c>
      <c r="AG8" s="41"/>
      <c r="AH8" s="41"/>
      <c r="AI8" s="42">
        <f>(AI7/1000)-AE12-AE12</f>
        <v>12.850000000000001</v>
      </c>
    </row>
    <row r="9" spans="2:35" s="40" customFormat="1" ht="29.1" customHeight="1" x14ac:dyDescent="0.3">
      <c r="B9" s="267"/>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9"/>
      <c r="AC9" s="259" t="s">
        <v>129</v>
      </c>
      <c r="AD9" s="260"/>
      <c r="AE9" s="41">
        <v>0.22500000000000001</v>
      </c>
      <c r="AF9" s="41"/>
      <c r="AG9" s="41"/>
      <c r="AH9" s="41"/>
      <c r="AI9" s="42">
        <f>AG5-AG12-AG12</f>
        <v>29.85</v>
      </c>
    </row>
    <row r="10" spans="2:35" s="40" customFormat="1" ht="29.1" customHeight="1" x14ac:dyDescent="0.3">
      <c r="B10" s="270"/>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2"/>
      <c r="AC10" s="259" t="s">
        <v>130</v>
      </c>
      <c r="AD10" s="260"/>
      <c r="AE10" s="41"/>
      <c r="AF10" s="41"/>
      <c r="AG10" s="41"/>
      <c r="AH10" s="41"/>
    </row>
    <row r="11" spans="2:35" s="40" customFormat="1" ht="21.9" customHeight="1" x14ac:dyDescent="0.3">
      <c r="B11" s="258" t="s">
        <v>131</v>
      </c>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9" t="s">
        <v>125</v>
      </c>
      <c r="AD11" s="260"/>
      <c r="AE11" s="261">
        <f>1/COS(RADIANS(0))</f>
        <v>1</v>
      </c>
      <c r="AF11" s="262"/>
      <c r="AG11" s="262"/>
      <c r="AH11" s="263"/>
    </row>
    <row r="12" spans="2:35" s="40" customFormat="1" ht="30.9" customHeight="1" x14ac:dyDescent="0.3">
      <c r="B12" s="264"/>
      <c r="C12" s="264"/>
      <c r="D12" s="264"/>
      <c r="E12" s="264"/>
      <c r="F12" s="264"/>
      <c r="G12" s="264"/>
      <c r="H12" s="264"/>
      <c r="I12" s="264"/>
      <c r="J12" s="264"/>
      <c r="K12" s="264"/>
      <c r="L12" s="264"/>
      <c r="M12" s="264"/>
      <c r="N12" s="264"/>
      <c r="O12" s="265"/>
      <c r="P12" s="266"/>
      <c r="Q12" s="264"/>
      <c r="R12" s="264"/>
      <c r="S12" s="264"/>
      <c r="T12" s="264"/>
      <c r="U12" s="264"/>
      <c r="V12" s="264"/>
      <c r="W12" s="264"/>
      <c r="X12" s="264"/>
      <c r="Y12" s="264"/>
      <c r="Z12" s="264"/>
      <c r="AA12" s="264"/>
      <c r="AB12" s="264"/>
      <c r="AC12" s="259"/>
      <c r="AD12" s="260"/>
      <c r="AE12" s="43">
        <v>7.4999999999999997E-2</v>
      </c>
      <c r="AF12" s="44">
        <v>4.4999999999999998E-2</v>
      </c>
      <c r="AG12" s="44">
        <f>AE12*AE11</f>
        <v>7.4999999999999997E-2</v>
      </c>
      <c r="AH12" s="45">
        <f>AF12*AE11</f>
        <v>4.4999999999999998E-2</v>
      </c>
    </row>
    <row r="13" spans="2:35" s="40" customFormat="1" ht="30.9" customHeight="1" thickBot="1" x14ac:dyDescent="0.3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39"/>
      <c r="AD13" s="46"/>
      <c r="AE13" s="46"/>
    </row>
    <row r="14" spans="2:35" ht="39.049999999999997" customHeight="1" x14ac:dyDescent="0.3">
      <c r="B14" s="196" t="s">
        <v>132</v>
      </c>
      <c r="C14" s="198" t="s">
        <v>105</v>
      </c>
      <c r="D14" s="200" t="s">
        <v>133</v>
      </c>
      <c r="E14" s="200"/>
      <c r="F14" s="200"/>
      <c r="G14" s="200"/>
      <c r="H14" s="200"/>
      <c r="I14" s="200"/>
      <c r="J14" s="200"/>
      <c r="K14" s="200"/>
      <c r="L14" s="198" t="s">
        <v>134</v>
      </c>
      <c r="M14" s="200" t="s">
        <v>135</v>
      </c>
      <c r="N14" s="198" t="s">
        <v>136</v>
      </c>
      <c r="O14" s="198" t="s">
        <v>137</v>
      </c>
      <c r="P14" s="198" t="s">
        <v>138</v>
      </c>
      <c r="Q14" s="198" t="s">
        <v>139</v>
      </c>
      <c r="R14" s="198" t="s">
        <v>140</v>
      </c>
      <c r="S14" s="198" t="s">
        <v>141</v>
      </c>
      <c r="T14" s="198" t="s">
        <v>142</v>
      </c>
      <c r="U14" s="198" t="s">
        <v>143</v>
      </c>
      <c r="V14" s="202" t="s">
        <v>144</v>
      </c>
      <c r="W14" s="202"/>
      <c r="X14" s="202"/>
      <c r="Y14" s="202"/>
      <c r="Z14" s="202"/>
      <c r="AA14" s="202"/>
      <c r="AB14" s="203"/>
      <c r="AE14" s="49"/>
      <c r="AF14" s="49"/>
      <c r="AG14" s="49"/>
    </row>
    <row r="15" spans="2:35" ht="39.049999999999997" customHeight="1" thickBot="1" x14ac:dyDescent="0.35">
      <c r="B15" s="197"/>
      <c r="C15" s="199"/>
      <c r="D15" s="201"/>
      <c r="E15" s="201"/>
      <c r="F15" s="201"/>
      <c r="G15" s="201"/>
      <c r="H15" s="201"/>
      <c r="I15" s="201"/>
      <c r="J15" s="201"/>
      <c r="K15" s="201"/>
      <c r="L15" s="199"/>
      <c r="M15" s="201"/>
      <c r="N15" s="199"/>
      <c r="O15" s="199"/>
      <c r="P15" s="199"/>
      <c r="Q15" s="199"/>
      <c r="R15" s="199"/>
      <c r="S15" s="199"/>
      <c r="T15" s="199"/>
      <c r="U15" s="199"/>
      <c r="V15" s="50" t="s">
        <v>145</v>
      </c>
      <c r="W15" s="50" t="s">
        <v>146</v>
      </c>
      <c r="X15" s="50" t="s">
        <v>147</v>
      </c>
      <c r="Y15" s="50" t="s">
        <v>148</v>
      </c>
      <c r="Z15" s="50" t="s">
        <v>149</v>
      </c>
      <c r="AA15" s="50" t="s">
        <v>150</v>
      </c>
      <c r="AB15" s="51" t="s">
        <v>151</v>
      </c>
      <c r="AD15" s="52"/>
      <c r="AE15" s="53"/>
      <c r="AF15" s="53"/>
      <c r="AG15" s="54"/>
    </row>
    <row r="16" spans="2:35" ht="23.15" customHeight="1" x14ac:dyDescent="0.3">
      <c r="B16" s="204">
        <v>1</v>
      </c>
      <c r="C16" s="213" t="s">
        <v>281</v>
      </c>
      <c r="D16" s="55"/>
      <c r="E16" s="56"/>
      <c r="F16" s="274">
        <f>(8.75)*1000</f>
        <v>8750</v>
      </c>
      <c r="G16" s="274"/>
      <c r="H16" s="274"/>
      <c r="I16" s="274"/>
      <c r="J16" s="56"/>
      <c r="K16" s="57"/>
      <c r="L16" s="209">
        <v>12</v>
      </c>
      <c r="M16" s="209">
        <v>250</v>
      </c>
      <c r="N16" s="209">
        <v>2</v>
      </c>
      <c r="O16" s="209">
        <v>1</v>
      </c>
      <c r="P16" s="227">
        <f>ROUND((F28/1000)/(M16/1000)+1,0)</f>
        <v>361</v>
      </c>
      <c r="Q16" s="209">
        <f>+SUMPRODUCT(D16:K21)</f>
        <v>9080</v>
      </c>
      <c r="R16" s="219">
        <f>(Q16-(2*L16*N16))/1000</f>
        <v>9.032</v>
      </c>
      <c r="S16" s="219">
        <f>+P19*R16</f>
        <v>3260.5520000000001</v>
      </c>
      <c r="T16" s="209">
        <f>ROUND((L16*L16)/162,3)</f>
        <v>0.88900000000000001</v>
      </c>
      <c r="U16" s="219">
        <f>+T16*S16</f>
        <v>2898.6307280000001</v>
      </c>
      <c r="V16" s="226">
        <f>IF($L16=8,$T16*$S16,"0")/1000</f>
        <v>0</v>
      </c>
      <c r="W16" s="273">
        <v>0</v>
      </c>
      <c r="X16" s="219">
        <f>IF($L16=12,$T16*$S16,"0")/1000</f>
        <v>2.8986307280000001</v>
      </c>
      <c r="Y16" s="226">
        <f>IF($L16=16,$T16*$S16,"0")/1000</f>
        <v>0</v>
      </c>
      <c r="Z16" s="226">
        <f>IF($L16=20,$T16*$S16,"0")/1000</f>
        <v>0</v>
      </c>
      <c r="AA16" s="226">
        <f>IF($L16=25,$T16*$S16,"0")/1000</f>
        <v>0</v>
      </c>
      <c r="AB16" s="232">
        <f>IF($L16=32,$T16*$S16,"0")/1000</f>
        <v>0</v>
      </c>
      <c r="AC16" s="217"/>
      <c r="AD16" s="59"/>
      <c r="AE16" s="53"/>
      <c r="AG16" s="49"/>
    </row>
    <row r="17" spans="2:45" ht="23.15" customHeight="1" x14ac:dyDescent="0.3">
      <c r="B17" s="204"/>
      <c r="C17" s="213"/>
      <c r="D17" s="55"/>
      <c r="E17" s="56"/>
      <c r="F17" s="274"/>
      <c r="G17" s="274"/>
      <c r="H17" s="274"/>
      <c r="I17" s="274"/>
      <c r="J17" s="56"/>
      <c r="K17" s="57"/>
      <c r="L17" s="210"/>
      <c r="M17" s="210"/>
      <c r="N17" s="210"/>
      <c r="O17" s="210"/>
      <c r="P17" s="228"/>
      <c r="Q17" s="210"/>
      <c r="R17" s="220"/>
      <c r="S17" s="220"/>
      <c r="T17" s="210"/>
      <c r="U17" s="220"/>
      <c r="V17" s="226"/>
      <c r="W17" s="224"/>
      <c r="X17" s="220"/>
      <c r="Y17" s="226"/>
      <c r="Z17" s="226"/>
      <c r="AA17" s="226"/>
      <c r="AB17" s="232"/>
      <c r="AC17" s="217"/>
      <c r="AD17" s="59"/>
      <c r="AE17" s="53"/>
    </row>
    <row r="18" spans="2:45" ht="23.15" customHeight="1" x14ac:dyDescent="0.3">
      <c r="B18" s="204"/>
      <c r="C18" s="213"/>
      <c r="D18" s="55"/>
      <c r="E18" s="56"/>
      <c r="F18" s="61"/>
      <c r="G18" s="62"/>
      <c r="H18" s="62"/>
      <c r="I18" s="63"/>
      <c r="J18" s="56"/>
      <c r="K18" s="57"/>
      <c r="L18" s="210"/>
      <c r="M18" s="210"/>
      <c r="N18" s="210"/>
      <c r="O18" s="210"/>
      <c r="P18" s="228"/>
      <c r="Q18" s="210"/>
      <c r="R18" s="220"/>
      <c r="S18" s="220"/>
      <c r="T18" s="210"/>
      <c r="U18" s="220"/>
      <c r="V18" s="226"/>
      <c r="W18" s="224"/>
      <c r="X18" s="220"/>
      <c r="Y18" s="226"/>
      <c r="Z18" s="226"/>
      <c r="AA18" s="226"/>
      <c r="AB18" s="232"/>
      <c r="AC18" s="217"/>
      <c r="AD18" s="59"/>
      <c r="AE18" s="53"/>
    </row>
    <row r="19" spans="2:45" ht="23.15" customHeight="1" x14ac:dyDescent="0.45">
      <c r="B19" s="204"/>
      <c r="C19" s="213"/>
      <c r="D19" s="257">
        <f>265-50-50</f>
        <v>165</v>
      </c>
      <c r="E19" s="248"/>
      <c r="F19" s="55"/>
      <c r="G19" s="56"/>
      <c r="H19" s="56"/>
      <c r="I19" s="57"/>
      <c r="J19" s="257">
        <f>+$D$19</f>
        <v>165</v>
      </c>
      <c r="K19" s="248"/>
      <c r="L19" s="210"/>
      <c r="M19" s="210"/>
      <c r="N19" s="210"/>
      <c r="O19" s="210"/>
      <c r="P19" s="210">
        <f>+O16*P16</f>
        <v>361</v>
      </c>
      <c r="Q19" s="210"/>
      <c r="R19" s="220"/>
      <c r="S19" s="220"/>
      <c r="T19" s="210"/>
      <c r="U19" s="220"/>
      <c r="V19" s="226"/>
      <c r="W19" s="224"/>
      <c r="X19" s="220"/>
      <c r="Y19" s="226"/>
      <c r="Z19" s="226"/>
      <c r="AA19" s="226"/>
      <c r="AB19" s="232"/>
      <c r="AC19" s="217"/>
      <c r="AD19" s="59"/>
      <c r="AE19" s="53"/>
      <c r="AF19" s="64"/>
    </row>
    <row r="20" spans="2:45" ht="23.15" customHeight="1" x14ac:dyDescent="0.3">
      <c r="B20" s="204"/>
      <c r="C20" s="213"/>
      <c r="D20" s="257"/>
      <c r="E20" s="247"/>
      <c r="F20" s="56"/>
      <c r="G20" s="56"/>
      <c r="H20" s="56"/>
      <c r="I20" s="56"/>
      <c r="J20" s="247"/>
      <c r="K20" s="248"/>
      <c r="L20" s="210"/>
      <c r="M20" s="210"/>
      <c r="N20" s="210"/>
      <c r="O20" s="210"/>
      <c r="P20" s="210"/>
      <c r="Q20" s="210"/>
      <c r="R20" s="220"/>
      <c r="S20" s="220"/>
      <c r="T20" s="210"/>
      <c r="U20" s="220"/>
      <c r="V20" s="226"/>
      <c r="W20" s="224"/>
      <c r="X20" s="220"/>
      <c r="Y20" s="226"/>
      <c r="Z20" s="226"/>
      <c r="AA20" s="226"/>
      <c r="AB20" s="232"/>
      <c r="AC20" s="217"/>
      <c r="AD20" s="59"/>
      <c r="AE20" s="53"/>
      <c r="AF20" s="65"/>
      <c r="AG20" s="65"/>
    </row>
    <row r="21" spans="2:45" ht="23.15" customHeight="1" x14ac:dyDescent="0.3">
      <c r="B21" s="205"/>
      <c r="C21" s="213"/>
      <c r="D21" s="66"/>
      <c r="E21" s="67"/>
      <c r="F21" s="67"/>
      <c r="G21" s="67"/>
      <c r="H21" s="67"/>
      <c r="I21" s="67"/>
      <c r="J21" s="67"/>
      <c r="K21" s="68"/>
      <c r="L21" s="210"/>
      <c r="M21" s="210"/>
      <c r="N21" s="210"/>
      <c r="O21" s="210"/>
      <c r="P21" s="210"/>
      <c r="Q21" s="210"/>
      <c r="R21" s="220"/>
      <c r="S21" s="220"/>
      <c r="T21" s="210"/>
      <c r="U21" s="220"/>
      <c r="V21" s="226"/>
      <c r="W21" s="224"/>
      <c r="X21" s="220"/>
      <c r="Y21" s="226"/>
      <c r="Z21" s="226"/>
      <c r="AA21" s="226"/>
      <c r="AB21" s="232"/>
      <c r="AC21" s="217"/>
      <c r="AD21" s="59"/>
      <c r="AE21" s="53"/>
      <c r="AF21" s="65"/>
      <c r="AG21" s="65"/>
    </row>
    <row r="22" spans="2:45" ht="17.05" customHeight="1" x14ac:dyDescent="0.3">
      <c r="B22" s="204">
        <v>2</v>
      </c>
      <c r="C22" s="245" t="s">
        <v>282</v>
      </c>
      <c r="D22" s="61"/>
      <c r="E22" s="62"/>
      <c r="F22" s="62"/>
      <c r="G22" s="62"/>
      <c r="H22" s="62"/>
      <c r="I22" s="62"/>
      <c r="J22" s="62"/>
      <c r="K22" s="63"/>
      <c r="L22" s="215">
        <v>12</v>
      </c>
      <c r="M22" s="216">
        <v>250</v>
      </c>
      <c r="N22" s="216">
        <v>2</v>
      </c>
      <c r="O22" s="216">
        <v>1</v>
      </c>
      <c r="P22" s="228">
        <f>ROUND((F28/1000)/(M22/1000)+1,0)</f>
        <v>361</v>
      </c>
      <c r="Q22" s="209">
        <f>+SUMPRODUCT(D22:K27)</f>
        <v>9080</v>
      </c>
      <c r="R22" s="219">
        <f>(Q22-(2*L22*N22))/1000</f>
        <v>9.032</v>
      </c>
      <c r="S22" s="220">
        <f>+P25*R22</f>
        <v>3260.5520000000001</v>
      </c>
      <c r="T22" s="209">
        <f>ROUND((L22*L22)/162,3)</f>
        <v>0.88900000000000001</v>
      </c>
      <c r="U22" s="220">
        <f>+T22*S22</f>
        <v>2898.6307280000001</v>
      </c>
      <c r="V22" s="226">
        <f>IF($L22=8,$T22*$S22,"0")/1000</f>
        <v>0</v>
      </c>
      <c r="W22" s="273"/>
      <c r="X22" s="221">
        <f>IF($L22=12,$T22*$S22,"0")/1000</f>
        <v>2.8986307280000001</v>
      </c>
      <c r="Y22" s="226">
        <f>IF($L22=16,$T22*$S22,"0")/1000</f>
        <v>0</v>
      </c>
      <c r="Z22" s="226">
        <f>IF($L22=20,$T22*$S22,"0")/1000</f>
        <v>0</v>
      </c>
      <c r="AA22" s="226">
        <f>IF($L22=25,$T22*$S22,"0")/1000</f>
        <v>0</v>
      </c>
      <c r="AB22" s="232">
        <f>IF($L22=32,$T22*$S22,"0")/1000</f>
        <v>0</v>
      </c>
      <c r="AC22" s="217"/>
      <c r="AF22" s="65"/>
    </row>
    <row r="23" spans="2:45" ht="17.05" customHeight="1" x14ac:dyDescent="0.3">
      <c r="B23" s="204"/>
      <c r="C23" s="245"/>
      <c r="D23" s="257">
        <f>D19</f>
        <v>165</v>
      </c>
      <c r="E23" s="248"/>
      <c r="F23" s="55"/>
      <c r="G23" s="56"/>
      <c r="H23" s="56"/>
      <c r="I23" s="57"/>
      <c r="J23" s="257">
        <f>+$D$23</f>
        <v>165</v>
      </c>
      <c r="K23" s="248"/>
      <c r="L23" s="216"/>
      <c r="M23" s="216"/>
      <c r="N23" s="216"/>
      <c r="O23" s="216"/>
      <c r="P23" s="228"/>
      <c r="Q23" s="210"/>
      <c r="R23" s="220"/>
      <c r="S23" s="220"/>
      <c r="T23" s="210"/>
      <c r="U23" s="210"/>
      <c r="V23" s="226"/>
      <c r="W23" s="224"/>
      <c r="X23" s="222"/>
      <c r="Y23" s="226"/>
      <c r="Z23" s="226"/>
      <c r="AA23" s="226"/>
      <c r="AB23" s="232"/>
      <c r="AC23" s="217"/>
      <c r="AF23" s="65"/>
      <c r="AH23" s="233"/>
      <c r="AI23" s="233"/>
      <c r="AJ23" s="233"/>
      <c r="AK23" s="233"/>
      <c r="AL23" s="233"/>
      <c r="AM23" s="233"/>
      <c r="AN23" s="233"/>
      <c r="AO23" s="233"/>
      <c r="AP23" s="233"/>
      <c r="AQ23" s="233"/>
      <c r="AR23" s="233"/>
      <c r="AS23" s="233"/>
    </row>
    <row r="24" spans="2:45" ht="17.05" customHeight="1" x14ac:dyDescent="0.3">
      <c r="B24" s="204"/>
      <c r="C24" s="245"/>
      <c r="D24" s="257"/>
      <c r="E24" s="247"/>
      <c r="F24" s="55"/>
      <c r="G24" s="56"/>
      <c r="H24" s="56"/>
      <c r="I24" s="57"/>
      <c r="J24" s="257"/>
      <c r="K24" s="247"/>
      <c r="L24" s="216"/>
      <c r="M24" s="216"/>
      <c r="N24" s="216"/>
      <c r="O24" s="216"/>
      <c r="P24" s="228"/>
      <c r="Q24" s="210"/>
      <c r="R24" s="220"/>
      <c r="S24" s="220"/>
      <c r="T24" s="210"/>
      <c r="U24" s="210"/>
      <c r="V24" s="226"/>
      <c r="W24" s="224"/>
      <c r="X24" s="222"/>
      <c r="Y24" s="226"/>
      <c r="Z24" s="226"/>
      <c r="AA24" s="226"/>
      <c r="AB24" s="232"/>
      <c r="AC24" s="217"/>
      <c r="AF24" s="65"/>
      <c r="AH24" s="233"/>
      <c r="AI24" s="233"/>
      <c r="AJ24" s="233"/>
      <c r="AK24" s="233"/>
      <c r="AL24" s="233"/>
      <c r="AM24" s="233"/>
      <c r="AN24" s="233"/>
      <c r="AO24" s="233"/>
      <c r="AP24" s="233"/>
      <c r="AQ24" s="233"/>
      <c r="AR24" s="233"/>
      <c r="AS24" s="233"/>
    </row>
    <row r="25" spans="2:45" ht="17.05" customHeight="1" x14ac:dyDescent="0.45">
      <c r="B25" s="204"/>
      <c r="C25" s="245"/>
      <c r="D25" s="70"/>
      <c r="E25" s="70"/>
      <c r="F25" s="66"/>
      <c r="G25" s="67"/>
      <c r="H25" s="67"/>
      <c r="I25" s="68"/>
      <c r="J25" s="257"/>
      <c r="K25" s="248"/>
      <c r="L25" s="216"/>
      <c r="M25" s="216"/>
      <c r="N25" s="216"/>
      <c r="O25" s="216"/>
      <c r="P25" s="210">
        <f>+O22*P22</f>
        <v>361</v>
      </c>
      <c r="Q25" s="210"/>
      <c r="R25" s="220"/>
      <c r="S25" s="220"/>
      <c r="T25" s="210"/>
      <c r="U25" s="210"/>
      <c r="V25" s="226"/>
      <c r="W25" s="224"/>
      <c r="X25" s="222"/>
      <c r="Y25" s="226"/>
      <c r="Z25" s="226"/>
      <c r="AA25" s="226"/>
      <c r="AB25" s="232"/>
      <c r="AC25" s="217"/>
      <c r="AH25" s="233"/>
      <c r="AI25" s="233"/>
      <c r="AJ25" s="233"/>
      <c r="AK25" s="233"/>
      <c r="AL25" s="233"/>
      <c r="AM25" s="233"/>
      <c r="AN25" s="233"/>
      <c r="AO25" s="233"/>
      <c r="AP25" s="233"/>
      <c r="AQ25" s="233"/>
      <c r="AR25" s="233"/>
      <c r="AS25" s="233"/>
    </row>
    <row r="26" spans="2:45" ht="17.05" customHeight="1" x14ac:dyDescent="0.45">
      <c r="B26" s="204"/>
      <c r="C26" s="245"/>
      <c r="D26" s="70"/>
      <c r="E26" s="70"/>
      <c r="F26" s="274">
        <f>F16</f>
        <v>8750</v>
      </c>
      <c r="G26" s="274"/>
      <c r="H26" s="274"/>
      <c r="I26" s="274"/>
      <c r="J26" s="247"/>
      <c r="K26" s="248"/>
      <c r="L26" s="216"/>
      <c r="M26" s="216"/>
      <c r="N26" s="216"/>
      <c r="O26" s="216"/>
      <c r="P26" s="210"/>
      <c r="Q26" s="210"/>
      <c r="R26" s="220"/>
      <c r="S26" s="220"/>
      <c r="T26" s="210"/>
      <c r="U26" s="210"/>
      <c r="V26" s="226"/>
      <c r="W26" s="224"/>
      <c r="X26" s="222"/>
      <c r="Y26" s="226"/>
      <c r="Z26" s="226"/>
      <c r="AA26" s="226"/>
      <c r="AB26" s="232"/>
      <c r="AC26" s="217"/>
      <c r="AH26" s="233"/>
      <c r="AI26" s="233"/>
      <c r="AJ26" s="233"/>
      <c r="AK26" s="233"/>
      <c r="AL26" s="233"/>
      <c r="AM26" s="233"/>
      <c r="AN26" s="233"/>
      <c r="AO26" s="233"/>
      <c r="AP26" s="233"/>
      <c r="AQ26" s="233"/>
      <c r="AR26" s="233"/>
      <c r="AS26" s="233"/>
    </row>
    <row r="27" spans="2:45" ht="17.05" customHeight="1" x14ac:dyDescent="0.3">
      <c r="B27" s="205"/>
      <c r="C27" s="245"/>
      <c r="D27" s="66"/>
      <c r="E27" s="67"/>
      <c r="F27" s="244"/>
      <c r="G27" s="244"/>
      <c r="H27" s="244"/>
      <c r="I27" s="244"/>
      <c r="J27" s="67"/>
      <c r="K27" s="68"/>
      <c r="L27" s="209"/>
      <c r="M27" s="209"/>
      <c r="N27" s="209"/>
      <c r="O27" s="209"/>
      <c r="P27" s="210"/>
      <c r="Q27" s="210"/>
      <c r="R27" s="220"/>
      <c r="S27" s="220"/>
      <c r="T27" s="210"/>
      <c r="U27" s="210"/>
      <c r="V27" s="226"/>
      <c r="W27" s="224"/>
      <c r="X27" s="222"/>
      <c r="Y27" s="226"/>
      <c r="Z27" s="226"/>
      <c r="AA27" s="226"/>
      <c r="AB27" s="232"/>
      <c r="AC27" s="217"/>
      <c r="AD27" s="71"/>
      <c r="AH27" s="69"/>
      <c r="AI27" s="69"/>
      <c r="AJ27" s="69"/>
      <c r="AK27" s="69"/>
      <c r="AL27" s="69"/>
      <c r="AM27" s="69"/>
      <c r="AN27" s="69"/>
      <c r="AO27" s="69"/>
      <c r="AP27" s="69"/>
      <c r="AQ27" s="69"/>
      <c r="AR27" s="69"/>
      <c r="AS27" s="69"/>
    </row>
    <row r="28" spans="2:45" ht="17.05" customHeight="1" x14ac:dyDescent="0.3">
      <c r="B28" s="275" t="s">
        <v>160</v>
      </c>
      <c r="C28" s="245" t="s">
        <v>283</v>
      </c>
      <c r="D28" s="62"/>
      <c r="E28" s="62"/>
      <c r="F28" s="243">
        <f>90000</f>
        <v>90000</v>
      </c>
      <c r="G28" s="278"/>
      <c r="H28" s="278"/>
      <c r="I28" s="278"/>
      <c r="J28" s="62"/>
      <c r="K28" s="62"/>
      <c r="L28" s="210">
        <v>10</v>
      </c>
      <c r="M28" s="216">
        <v>200</v>
      </c>
      <c r="N28" s="216">
        <v>2</v>
      </c>
      <c r="O28" s="216">
        <v>2</v>
      </c>
      <c r="P28" s="210">
        <f>ROUND($F$16/M28+1,0)</f>
        <v>45</v>
      </c>
      <c r="Q28" s="209">
        <f>+SUMPRODUCT(D28:K33)</f>
        <v>90330</v>
      </c>
      <c r="R28" s="219">
        <f>(Q28-(2*L28*N28))/1000</f>
        <v>90.29</v>
      </c>
      <c r="S28" s="220">
        <f>+P31*R28</f>
        <v>8126.1</v>
      </c>
      <c r="T28" s="209">
        <f>ROUND((L28*L28)/162,3)</f>
        <v>0.61699999999999999</v>
      </c>
      <c r="U28" s="220">
        <f>+T28*S28</f>
        <v>5013.8037000000004</v>
      </c>
      <c r="V28" s="226">
        <f>IF($L28=8,$T28*$S28,"0")/1000</f>
        <v>0</v>
      </c>
      <c r="W28" s="219">
        <f>IF($L28=10,$T28*$S28,"0")/1000</f>
        <v>5.0138037000000004</v>
      </c>
      <c r="X28" s="225">
        <f>IF($L28=12,$T28*$S28,"0")/1000</f>
        <v>0</v>
      </c>
      <c r="Y28" s="226">
        <f>IF($L28=16,$T28*$S28,"0")/1000</f>
        <v>0</v>
      </c>
      <c r="Z28" s="226">
        <f>IF($L28=20,$T28*$S28,"0")/1000</f>
        <v>0</v>
      </c>
      <c r="AA28" s="226">
        <f>IF($L28=25,$T28*$S28,"0")/1000</f>
        <v>0</v>
      </c>
      <c r="AB28" s="232">
        <f>IF($L28=32,$T28*$S28,"0")/1000</f>
        <v>0</v>
      </c>
      <c r="AC28" s="217"/>
    </row>
    <row r="29" spans="2:45" ht="17.05" customHeight="1" x14ac:dyDescent="0.3">
      <c r="B29" s="276"/>
      <c r="C29" s="245"/>
      <c r="D29" s="247">
        <f>D23</f>
        <v>165</v>
      </c>
      <c r="E29" s="247"/>
      <c r="F29" s="247"/>
      <c r="G29" s="247"/>
      <c r="H29" s="247"/>
      <c r="I29" s="247"/>
      <c r="J29" s="247">
        <f>+$D$29</f>
        <v>165</v>
      </c>
      <c r="K29" s="247"/>
      <c r="L29" s="210"/>
      <c r="M29" s="216"/>
      <c r="N29" s="216"/>
      <c r="O29" s="216"/>
      <c r="P29" s="210"/>
      <c r="Q29" s="210"/>
      <c r="R29" s="220"/>
      <c r="S29" s="220"/>
      <c r="T29" s="210"/>
      <c r="U29" s="210"/>
      <c r="V29" s="226"/>
      <c r="W29" s="220"/>
      <c r="X29" s="226"/>
      <c r="Y29" s="226"/>
      <c r="Z29" s="226"/>
      <c r="AA29" s="226"/>
      <c r="AB29" s="232"/>
      <c r="AC29" s="217"/>
    </row>
    <row r="30" spans="2:45" ht="17.05" customHeight="1" x14ac:dyDescent="0.3">
      <c r="B30" s="276"/>
      <c r="C30" s="245"/>
      <c r="D30" s="247"/>
      <c r="E30" s="247"/>
      <c r="F30" s="61"/>
      <c r="G30" s="62"/>
      <c r="H30" s="62"/>
      <c r="I30" s="63"/>
      <c r="J30" s="247"/>
      <c r="K30" s="247"/>
      <c r="L30" s="210"/>
      <c r="M30" s="216"/>
      <c r="N30" s="216"/>
      <c r="O30" s="216"/>
      <c r="P30" s="210"/>
      <c r="Q30" s="210"/>
      <c r="R30" s="220"/>
      <c r="S30" s="220"/>
      <c r="T30" s="210"/>
      <c r="U30" s="210"/>
      <c r="V30" s="226"/>
      <c r="W30" s="220"/>
      <c r="X30" s="226"/>
      <c r="Y30" s="226"/>
      <c r="Z30" s="226"/>
      <c r="AA30" s="226"/>
      <c r="AB30" s="232"/>
      <c r="AC30" s="217"/>
    </row>
    <row r="31" spans="2:45" ht="17.05" customHeight="1" x14ac:dyDescent="0.3">
      <c r="B31" s="276"/>
      <c r="C31" s="245"/>
      <c r="D31" s="247"/>
      <c r="E31" s="247"/>
      <c r="F31" s="55"/>
      <c r="G31" s="56"/>
      <c r="H31" s="56"/>
      <c r="I31" s="57"/>
      <c r="J31" s="247"/>
      <c r="K31" s="247"/>
      <c r="L31" s="210"/>
      <c r="M31" s="216"/>
      <c r="N31" s="216"/>
      <c r="O31" s="216"/>
      <c r="P31" s="210">
        <f>+O28*P28</f>
        <v>90</v>
      </c>
      <c r="Q31" s="210"/>
      <c r="R31" s="220"/>
      <c r="S31" s="220"/>
      <c r="T31" s="210"/>
      <c r="U31" s="210"/>
      <c r="V31" s="226"/>
      <c r="W31" s="220"/>
      <c r="X31" s="226"/>
      <c r="Y31" s="226"/>
      <c r="Z31" s="226"/>
      <c r="AA31" s="226"/>
      <c r="AB31" s="232"/>
      <c r="AC31" s="217"/>
    </row>
    <row r="32" spans="2:45" ht="17.05" customHeight="1" x14ac:dyDescent="0.45">
      <c r="B32" s="276"/>
      <c r="C32" s="245"/>
      <c r="D32" s="70"/>
      <c r="E32" s="70"/>
      <c r="F32" s="56"/>
      <c r="G32" s="56"/>
      <c r="H32" s="56"/>
      <c r="I32" s="56"/>
      <c r="J32" s="56"/>
      <c r="K32" s="56"/>
      <c r="L32" s="210"/>
      <c r="M32" s="216"/>
      <c r="N32" s="216"/>
      <c r="O32" s="216"/>
      <c r="P32" s="210"/>
      <c r="Q32" s="210"/>
      <c r="R32" s="220"/>
      <c r="S32" s="220"/>
      <c r="T32" s="210"/>
      <c r="U32" s="210"/>
      <c r="V32" s="226"/>
      <c r="W32" s="220"/>
      <c r="X32" s="226"/>
      <c r="Y32" s="226"/>
      <c r="Z32" s="226"/>
      <c r="AA32" s="226"/>
      <c r="AB32" s="232"/>
      <c r="AC32" s="217"/>
    </row>
    <row r="33" spans="2:30" ht="17.05" customHeight="1" x14ac:dyDescent="0.3">
      <c r="B33" s="277"/>
      <c r="C33" s="245"/>
      <c r="D33" s="67"/>
      <c r="E33" s="67"/>
      <c r="F33" s="67"/>
      <c r="G33" s="67"/>
      <c r="H33" s="67"/>
      <c r="I33" s="67"/>
      <c r="J33" s="67"/>
      <c r="K33" s="67"/>
      <c r="L33" s="210"/>
      <c r="M33" s="209"/>
      <c r="N33" s="209"/>
      <c r="O33" s="209"/>
      <c r="P33" s="210"/>
      <c r="Q33" s="210"/>
      <c r="R33" s="220"/>
      <c r="S33" s="220"/>
      <c r="T33" s="210"/>
      <c r="U33" s="210"/>
      <c r="V33" s="226"/>
      <c r="W33" s="220"/>
      <c r="X33" s="226"/>
      <c r="Y33" s="226"/>
      <c r="Z33" s="226"/>
      <c r="AA33" s="226"/>
      <c r="AB33" s="232"/>
      <c r="AC33" s="217"/>
    </row>
    <row r="34" spans="2:30" ht="33.950000000000003" customHeight="1" x14ac:dyDescent="0.3">
      <c r="B34" s="124"/>
      <c r="C34" s="245" t="s">
        <v>164</v>
      </c>
      <c r="D34" s="245"/>
      <c r="E34" s="245"/>
      <c r="F34" s="245"/>
      <c r="G34" s="245"/>
      <c r="H34" s="245"/>
      <c r="I34" s="245"/>
      <c r="J34" s="245"/>
      <c r="K34" s="245"/>
      <c r="L34" s="245"/>
      <c r="M34" s="245"/>
      <c r="N34" s="245"/>
      <c r="O34" s="245"/>
      <c r="P34" s="245"/>
      <c r="Q34" s="246" t="s">
        <v>165</v>
      </c>
      <c r="R34" s="218"/>
      <c r="S34" s="218"/>
      <c r="T34" s="218"/>
      <c r="U34" s="218"/>
      <c r="V34" s="60">
        <f t="shared" ref="V34:AB34" si="0">+SUM(V16:V33)</f>
        <v>0</v>
      </c>
      <c r="W34" s="60">
        <f t="shared" si="0"/>
        <v>5.0138037000000004</v>
      </c>
      <c r="X34" s="60">
        <f t="shared" si="0"/>
        <v>5.7972614560000002</v>
      </c>
      <c r="Y34" s="60">
        <f t="shared" si="0"/>
        <v>0</v>
      </c>
      <c r="Z34" s="60">
        <f t="shared" si="0"/>
        <v>0</v>
      </c>
      <c r="AA34" s="60">
        <f t="shared" si="0"/>
        <v>0</v>
      </c>
      <c r="AB34" s="125">
        <f t="shared" si="0"/>
        <v>0</v>
      </c>
    </row>
    <row r="35" spans="2:30" ht="33.950000000000003" customHeight="1" thickBot="1" x14ac:dyDescent="0.35">
      <c r="B35" s="126"/>
      <c r="C35" s="249" t="s">
        <v>166</v>
      </c>
      <c r="D35" s="249"/>
      <c r="E35" s="249"/>
      <c r="F35" s="249"/>
      <c r="G35" s="249"/>
      <c r="H35" s="249"/>
      <c r="I35" s="249"/>
      <c r="J35" s="249"/>
      <c r="K35" s="249"/>
      <c r="L35" s="249"/>
      <c r="M35" s="249"/>
      <c r="N35" s="249"/>
      <c r="O35" s="249"/>
      <c r="P35" s="249"/>
      <c r="Q35" s="250" t="s">
        <v>167</v>
      </c>
      <c r="R35" s="251"/>
      <c r="S35" s="251"/>
      <c r="T35" s="251"/>
      <c r="U35" s="251"/>
      <c r="V35" s="252">
        <f>+SUM(V34:AB34)</f>
        <v>10.811065156000002</v>
      </c>
      <c r="W35" s="253"/>
      <c r="X35" s="253"/>
      <c r="Y35" s="253"/>
      <c r="Z35" s="253"/>
      <c r="AA35" s="253"/>
      <c r="AB35" s="254"/>
      <c r="AD35" s="72"/>
    </row>
    <row r="36" spans="2:30" x14ac:dyDescent="0.3">
      <c r="B36" s="73"/>
      <c r="C36" s="74"/>
      <c r="D36" s="73"/>
      <c r="E36" s="73"/>
      <c r="F36" s="73"/>
      <c r="G36" s="73"/>
      <c r="H36" s="73"/>
      <c r="I36" s="73"/>
      <c r="J36" s="73"/>
      <c r="K36" s="73"/>
      <c r="L36" s="73"/>
      <c r="M36" s="73"/>
      <c r="N36" s="73"/>
      <c r="O36" s="73"/>
      <c r="P36" s="73"/>
      <c r="Q36" s="73"/>
      <c r="R36" s="73"/>
      <c r="S36" s="73"/>
      <c r="T36" s="73"/>
      <c r="U36" s="73"/>
      <c r="Y36" s="72">
        <f>V35</f>
        <v>10.811065156000002</v>
      </c>
    </row>
    <row r="37" spans="2:30" x14ac:dyDescent="0.3">
      <c r="B37" s="73"/>
      <c r="C37" s="74"/>
      <c r="D37" s="73"/>
      <c r="E37" s="73"/>
      <c r="F37" s="73"/>
      <c r="G37" s="73"/>
      <c r="H37" s="73"/>
      <c r="I37" s="73"/>
      <c r="J37" s="73"/>
      <c r="K37" s="73"/>
      <c r="L37" s="73"/>
      <c r="M37" s="73"/>
      <c r="N37" s="73"/>
      <c r="O37" s="73"/>
      <c r="P37" s="73"/>
      <c r="Q37" s="73"/>
      <c r="R37" s="73"/>
      <c r="S37" s="73"/>
      <c r="T37" s="73"/>
      <c r="U37" s="73"/>
    </row>
    <row r="38" spans="2:30" x14ac:dyDescent="0.3">
      <c r="B38" s="73"/>
      <c r="C38" s="74"/>
      <c r="D38" s="73"/>
      <c r="E38" s="73"/>
      <c r="F38" s="73"/>
      <c r="G38" s="73"/>
      <c r="H38" s="73"/>
      <c r="I38" s="73"/>
      <c r="J38" s="73"/>
      <c r="K38" s="73"/>
      <c r="L38" s="73"/>
      <c r="M38" s="73"/>
      <c r="N38" s="73"/>
      <c r="O38" s="73"/>
      <c r="P38" s="73"/>
      <c r="Q38" s="73"/>
      <c r="R38" s="73"/>
      <c r="S38" s="73"/>
      <c r="T38" s="73"/>
      <c r="U38" s="73"/>
    </row>
    <row r="39" spans="2:30" x14ac:dyDescent="0.3">
      <c r="B39" s="73"/>
      <c r="C39" s="74"/>
      <c r="D39" s="73"/>
      <c r="E39" s="73"/>
      <c r="F39" s="73"/>
      <c r="G39" s="73"/>
      <c r="H39" s="73"/>
      <c r="I39" s="73"/>
      <c r="J39" s="73"/>
      <c r="K39" s="73"/>
      <c r="L39" s="73"/>
      <c r="M39" s="73"/>
      <c r="N39" s="73"/>
      <c r="O39" s="73"/>
      <c r="P39" s="73"/>
      <c r="Q39" s="73"/>
      <c r="R39" s="73"/>
      <c r="S39" s="73"/>
      <c r="T39" s="73"/>
      <c r="U39" s="73"/>
    </row>
    <row r="40" spans="2:30" x14ac:dyDescent="0.3">
      <c r="B40" s="73"/>
      <c r="C40" s="74"/>
      <c r="D40" s="73"/>
      <c r="E40" s="73"/>
      <c r="F40" s="73"/>
      <c r="G40" s="73"/>
      <c r="H40" s="73"/>
      <c r="I40" s="73"/>
      <c r="J40" s="73"/>
      <c r="K40" s="73"/>
      <c r="L40" s="73"/>
      <c r="M40" s="73"/>
      <c r="N40" s="73"/>
      <c r="O40" s="73"/>
      <c r="P40" s="73"/>
      <c r="Q40" s="73"/>
      <c r="R40" s="73"/>
      <c r="S40" s="73"/>
      <c r="T40" s="73"/>
      <c r="U40" s="73"/>
    </row>
    <row r="41" spans="2:30" x14ac:dyDescent="0.3">
      <c r="B41" s="73"/>
      <c r="C41" s="74"/>
      <c r="D41" s="73"/>
      <c r="E41" s="73"/>
      <c r="F41" s="73"/>
      <c r="G41" s="73"/>
      <c r="H41" s="73"/>
      <c r="I41" s="73"/>
      <c r="J41" s="73"/>
      <c r="K41" s="73"/>
      <c r="L41" s="73"/>
      <c r="M41" s="73"/>
      <c r="N41" s="73"/>
      <c r="O41" s="73"/>
      <c r="P41" s="73"/>
      <c r="Q41" s="73"/>
      <c r="R41" s="73"/>
      <c r="S41" s="73"/>
      <c r="T41" s="73"/>
      <c r="U41" s="73"/>
    </row>
    <row r="42" spans="2:30" x14ac:dyDescent="0.3">
      <c r="B42" s="73"/>
      <c r="C42" s="74"/>
      <c r="D42" s="73"/>
      <c r="E42" s="73"/>
      <c r="F42" s="73"/>
      <c r="G42" s="73"/>
      <c r="H42" s="73"/>
      <c r="I42" s="73"/>
      <c r="J42" s="73"/>
      <c r="K42" s="73"/>
      <c r="L42" s="73"/>
      <c r="M42" s="73"/>
      <c r="N42" s="73"/>
      <c r="O42" s="73"/>
      <c r="P42" s="73"/>
      <c r="Q42" s="73"/>
      <c r="R42" s="73"/>
      <c r="S42" s="73"/>
      <c r="T42" s="73"/>
      <c r="U42" s="73"/>
    </row>
    <row r="43" spans="2:30" x14ac:dyDescent="0.3">
      <c r="B43" s="73"/>
      <c r="C43" s="74"/>
      <c r="D43" s="73"/>
      <c r="E43" s="73"/>
      <c r="F43" s="73"/>
      <c r="G43" s="73"/>
      <c r="H43" s="73"/>
      <c r="I43" s="73"/>
      <c r="J43" s="73"/>
      <c r="K43" s="73"/>
      <c r="L43" s="73"/>
      <c r="M43" s="73"/>
      <c r="N43" s="73"/>
      <c r="O43" s="73"/>
      <c r="P43" s="73"/>
      <c r="Q43" s="73"/>
      <c r="R43" s="73"/>
      <c r="S43" s="73"/>
      <c r="T43" s="73"/>
      <c r="U43" s="73"/>
    </row>
    <row r="44" spans="2:30" x14ac:dyDescent="0.3">
      <c r="B44" s="73"/>
      <c r="C44" s="74"/>
      <c r="D44" s="73"/>
      <c r="E44" s="73"/>
      <c r="F44" s="73"/>
      <c r="G44" s="73"/>
      <c r="H44" s="73"/>
      <c r="I44" s="73"/>
      <c r="J44" s="73"/>
      <c r="K44" s="73"/>
      <c r="L44" s="73"/>
      <c r="M44" s="73"/>
      <c r="N44" s="73"/>
      <c r="O44" s="73"/>
      <c r="P44" s="73"/>
      <c r="Q44" s="73"/>
      <c r="R44" s="73"/>
      <c r="S44" s="73"/>
      <c r="T44" s="73"/>
      <c r="U44" s="73"/>
    </row>
    <row r="45" spans="2:30" x14ac:dyDescent="0.3">
      <c r="B45" s="73"/>
      <c r="C45" s="74"/>
      <c r="D45" s="73"/>
      <c r="E45" s="73"/>
      <c r="F45" s="73"/>
      <c r="G45" s="73"/>
      <c r="H45" s="73"/>
      <c r="I45" s="73"/>
      <c r="J45" s="73"/>
      <c r="K45" s="73"/>
      <c r="L45" s="73"/>
      <c r="M45" s="73"/>
      <c r="N45" s="73"/>
      <c r="O45" s="73"/>
      <c r="P45" s="73"/>
      <c r="Q45" s="73"/>
      <c r="R45" s="73"/>
      <c r="S45" s="73"/>
      <c r="T45" s="73"/>
      <c r="U45" s="73"/>
    </row>
    <row r="46" spans="2:30" x14ac:dyDescent="0.3">
      <c r="B46" s="73"/>
      <c r="C46" s="74"/>
      <c r="D46" s="73"/>
      <c r="E46" s="73"/>
      <c r="F46" s="73"/>
      <c r="G46" s="73"/>
      <c r="H46" s="73"/>
      <c r="I46" s="73"/>
      <c r="J46" s="73"/>
      <c r="K46" s="73"/>
      <c r="L46" s="73"/>
      <c r="M46" s="73"/>
      <c r="N46" s="73"/>
      <c r="O46" s="73"/>
      <c r="P46" s="73"/>
      <c r="Q46" s="73"/>
      <c r="R46" s="73"/>
      <c r="S46" s="73"/>
      <c r="T46" s="73"/>
      <c r="U46" s="73"/>
    </row>
    <row r="47" spans="2:30" x14ac:dyDescent="0.3">
      <c r="B47" s="73"/>
      <c r="C47" s="74"/>
      <c r="D47" s="73"/>
      <c r="E47" s="73"/>
      <c r="F47" s="73"/>
      <c r="G47" s="73"/>
      <c r="H47" s="73"/>
      <c r="I47" s="73"/>
      <c r="J47" s="73"/>
      <c r="K47" s="73"/>
      <c r="L47" s="73"/>
      <c r="M47" s="73"/>
      <c r="N47" s="73"/>
      <c r="O47" s="73"/>
      <c r="P47" s="73"/>
      <c r="Q47" s="73"/>
      <c r="R47" s="73"/>
      <c r="S47" s="73"/>
      <c r="T47" s="73"/>
      <c r="U47" s="73"/>
    </row>
    <row r="48" spans="2:30" x14ac:dyDescent="0.3">
      <c r="B48" s="73"/>
      <c r="C48" s="74"/>
      <c r="D48" s="73"/>
      <c r="E48" s="73"/>
      <c r="F48" s="73"/>
      <c r="G48" s="73"/>
      <c r="H48" s="73"/>
      <c r="I48" s="73"/>
      <c r="J48" s="73"/>
      <c r="K48" s="73"/>
      <c r="L48" s="73"/>
      <c r="M48" s="73"/>
      <c r="N48" s="73"/>
      <c r="O48" s="73"/>
      <c r="P48" s="73"/>
      <c r="Q48" s="73"/>
      <c r="R48" s="73"/>
      <c r="S48" s="73"/>
      <c r="T48" s="73"/>
      <c r="U48" s="73"/>
    </row>
    <row r="49" spans="2:21" x14ac:dyDescent="0.3">
      <c r="B49" s="73"/>
      <c r="C49" s="74"/>
      <c r="D49" s="73"/>
      <c r="E49" s="73"/>
      <c r="F49" s="73"/>
      <c r="G49" s="73"/>
      <c r="H49" s="73"/>
      <c r="I49" s="73"/>
      <c r="J49" s="73"/>
      <c r="K49" s="73"/>
      <c r="L49" s="73"/>
      <c r="M49" s="73"/>
      <c r="N49" s="73"/>
      <c r="O49" s="73"/>
      <c r="P49" s="73"/>
      <c r="Q49" s="73"/>
      <c r="R49" s="73"/>
      <c r="S49" s="73"/>
      <c r="T49" s="73"/>
      <c r="U49" s="73"/>
    </row>
    <row r="50" spans="2:21" x14ac:dyDescent="0.3">
      <c r="B50" s="73"/>
      <c r="C50" s="74"/>
      <c r="D50" s="73"/>
      <c r="E50" s="73"/>
      <c r="F50" s="73"/>
      <c r="G50" s="73"/>
      <c r="H50" s="73"/>
      <c r="I50" s="73"/>
      <c r="J50" s="73"/>
      <c r="K50" s="73"/>
      <c r="L50" s="73"/>
      <c r="M50" s="73"/>
      <c r="N50" s="73"/>
      <c r="O50" s="73"/>
      <c r="P50" s="73"/>
      <c r="Q50" s="73"/>
      <c r="R50" s="73"/>
      <c r="S50" s="73"/>
      <c r="T50" s="73"/>
      <c r="U50" s="73"/>
    </row>
    <row r="51" spans="2:21" x14ac:dyDescent="0.3">
      <c r="B51" s="73"/>
      <c r="C51" s="74"/>
      <c r="D51" s="73"/>
      <c r="E51" s="73"/>
      <c r="F51" s="73"/>
      <c r="G51" s="73"/>
      <c r="H51" s="73"/>
      <c r="I51" s="73"/>
      <c r="J51" s="73"/>
      <c r="K51" s="73"/>
      <c r="L51" s="73"/>
      <c r="M51" s="73"/>
      <c r="N51" s="73"/>
      <c r="O51" s="73"/>
      <c r="P51" s="73"/>
      <c r="Q51" s="73"/>
      <c r="R51" s="73"/>
      <c r="S51" s="73"/>
      <c r="T51" s="73"/>
      <c r="U51" s="73"/>
    </row>
    <row r="52" spans="2:21" x14ac:dyDescent="0.3">
      <c r="B52" s="73"/>
      <c r="C52" s="74"/>
      <c r="D52" s="73"/>
      <c r="E52" s="73"/>
      <c r="F52" s="73"/>
      <c r="G52" s="73"/>
      <c r="H52" s="73"/>
      <c r="I52" s="73"/>
      <c r="J52" s="73"/>
      <c r="K52" s="73"/>
      <c r="L52" s="73"/>
      <c r="M52" s="73"/>
      <c r="N52" s="73"/>
      <c r="O52" s="73"/>
      <c r="P52" s="73"/>
      <c r="Q52" s="73"/>
      <c r="R52" s="73"/>
      <c r="S52" s="73"/>
      <c r="T52" s="73"/>
      <c r="U52" s="73"/>
    </row>
    <row r="53" spans="2:21" x14ac:dyDescent="0.3">
      <c r="B53" s="73"/>
      <c r="C53" s="74"/>
      <c r="D53" s="73"/>
      <c r="E53" s="73"/>
      <c r="F53" s="73"/>
      <c r="G53" s="73"/>
      <c r="H53" s="73"/>
      <c r="I53" s="73"/>
      <c r="J53" s="73"/>
      <c r="K53" s="73"/>
      <c r="L53" s="73"/>
      <c r="M53" s="73"/>
      <c r="N53" s="73"/>
      <c r="O53" s="73"/>
      <c r="P53" s="73"/>
      <c r="Q53" s="73"/>
      <c r="R53" s="73"/>
      <c r="S53" s="73"/>
      <c r="T53" s="73"/>
      <c r="U53" s="73"/>
    </row>
    <row r="54" spans="2:21" x14ac:dyDescent="0.3">
      <c r="B54" s="73"/>
      <c r="C54" s="74"/>
      <c r="D54" s="73"/>
      <c r="E54" s="73"/>
      <c r="F54" s="73"/>
      <c r="G54" s="73"/>
      <c r="H54" s="73"/>
      <c r="I54" s="73"/>
      <c r="J54" s="73"/>
      <c r="K54" s="73"/>
      <c r="L54" s="73"/>
      <c r="M54" s="73"/>
      <c r="N54" s="73"/>
      <c r="O54" s="73"/>
      <c r="P54" s="73"/>
      <c r="Q54" s="73"/>
      <c r="R54" s="73"/>
      <c r="S54" s="73"/>
      <c r="T54" s="73"/>
      <c r="U54" s="73"/>
    </row>
    <row r="55" spans="2:21" x14ac:dyDescent="0.3">
      <c r="B55" s="73"/>
      <c r="C55" s="74"/>
      <c r="D55" s="73"/>
      <c r="E55" s="73"/>
      <c r="F55" s="73"/>
      <c r="G55" s="73"/>
      <c r="H55" s="73"/>
      <c r="I55" s="73"/>
      <c r="J55" s="73"/>
      <c r="K55" s="73"/>
      <c r="L55" s="73"/>
      <c r="M55" s="73"/>
      <c r="N55" s="73"/>
      <c r="O55" s="73"/>
      <c r="P55" s="73"/>
      <c r="Q55" s="73"/>
      <c r="R55" s="73"/>
      <c r="S55" s="73"/>
      <c r="T55" s="73"/>
      <c r="U55" s="73"/>
    </row>
    <row r="56" spans="2:21" x14ac:dyDescent="0.3">
      <c r="B56" s="73"/>
      <c r="C56" s="74"/>
      <c r="D56" s="73"/>
      <c r="E56" s="73"/>
      <c r="F56" s="73"/>
      <c r="G56" s="73"/>
      <c r="H56" s="73"/>
      <c r="I56" s="73"/>
      <c r="J56" s="73"/>
      <c r="K56" s="73"/>
      <c r="L56" s="73"/>
      <c r="M56" s="73"/>
      <c r="N56" s="73"/>
      <c r="O56" s="73"/>
      <c r="P56" s="73"/>
      <c r="Q56" s="73"/>
      <c r="R56" s="73"/>
      <c r="S56" s="73"/>
      <c r="T56" s="73"/>
      <c r="U56" s="73"/>
    </row>
    <row r="57" spans="2:21" x14ac:dyDescent="0.3">
      <c r="B57" s="73"/>
      <c r="C57" s="74"/>
      <c r="D57" s="73"/>
      <c r="E57" s="73"/>
      <c r="F57" s="73"/>
      <c r="G57" s="73"/>
      <c r="H57" s="73"/>
      <c r="I57" s="73"/>
      <c r="J57" s="73"/>
      <c r="K57" s="73"/>
      <c r="L57" s="73"/>
      <c r="M57" s="73"/>
      <c r="N57" s="73"/>
      <c r="O57" s="73"/>
      <c r="P57" s="73"/>
      <c r="Q57" s="73"/>
      <c r="R57" s="73"/>
      <c r="S57" s="73"/>
      <c r="T57" s="73"/>
      <c r="U57" s="73"/>
    </row>
    <row r="58" spans="2:21" x14ac:dyDescent="0.3">
      <c r="B58" s="73"/>
      <c r="C58" s="74"/>
      <c r="D58" s="73"/>
      <c r="E58" s="73"/>
      <c r="F58" s="73"/>
      <c r="G58" s="73"/>
      <c r="H58" s="73"/>
      <c r="I58" s="73"/>
      <c r="J58" s="73"/>
      <c r="K58" s="73"/>
      <c r="L58" s="73"/>
      <c r="M58" s="73"/>
      <c r="N58" s="73"/>
      <c r="O58" s="73"/>
      <c r="P58" s="73"/>
      <c r="Q58" s="73"/>
      <c r="R58" s="73"/>
      <c r="S58" s="73"/>
      <c r="T58" s="73"/>
      <c r="U58" s="73"/>
    </row>
    <row r="59" spans="2:21" x14ac:dyDescent="0.3">
      <c r="B59" s="73"/>
      <c r="C59" s="74"/>
      <c r="D59" s="73"/>
      <c r="E59" s="73"/>
      <c r="F59" s="73"/>
      <c r="G59" s="73"/>
      <c r="H59" s="73"/>
      <c r="I59" s="73"/>
      <c r="J59" s="73"/>
      <c r="K59" s="73"/>
      <c r="L59" s="73"/>
      <c r="M59" s="73"/>
      <c r="N59" s="73"/>
      <c r="O59" s="73"/>
      <c r="P59" s="73"/>
      <c r="Q59" s="73"/>
      <c r="R59" s="73"/>
      <c r="S59" s="73"/>
      <c r="T59" s="73"/>
      <c r="U59" s="73"/>
    </row>
    <row r="60" spans="2:21" x14ac:dyDescent="0.3">
      <c r="B60" s="73"/>
      <c r="C60" s="74"/>
      <c r="D60" s="73"/>
      <c r="E60" s="73"/>
      <c r="F60" s="73"/>
      <c r="G60" s="73"/>
      <c r="H60" s="73"/>
      <c r="I60" s="73"/>
      <c r="J60" s="73"/>
      <c r="K60" s="73"/>
      <c r="L60" s="73"/>
      <c r="M60" s="73"/>
      <c r="N60" s="73"/>
      <c r="O60" s="73"/>
      <c r="P60" s="73"/>
      <c r="Q60" s="73"/>
      <c r="R60" s="73"/>
      <c r="S60" s="73"/>
      <c r="T60" s="73"/>
      <c r="U60" s="73"/>
    </row>
    <row r="61" spans="2:21" x14ac:dyDescent="0.3">
      <c r="B61" s="73"/>
      <c r="C61" s="74"/>
      <c r="D61" s="73"/>
      <c r="E61" s="73"/>
      <c r="F61" s="73"/>
      <c r="G61" s="73"/>
      <c r="H61" s="73"/>
      <c r="I61" s="73"/>
      <c r="J61" s="73"/>
      <c r="K61" s="73"/>
      <c r="L61" s="73"/>
      <c r="M61" s="73"/>
      <c r="N61" s="73"/>
      <c r="O61" s="73"/>
      <c r="P61" s="73"/>
      <c r="Q61" s="73"/>
      <c r="R61" s="73"/>
      <c r="S61" s="73"/>
      <c r="T61" s="73"/>
      <c r="U61" s="73"/>
    </row>
    <row r="62" spans="2:21" x14ac:dyDescent="0.3">
      <c r="B62" s="73"/>
      <c r="C62" s="74"/>
      <c r="D62" s="73"/>
      <c r="E62" s="73"/>
      <c r="F62" s="73"/>
      <c r="G62" s="73"/>
      <c r="H62" s="73"/>
      <c r="I62" s="73"/>
      <c r="J62" s="73"/>
      <c r="K62" s="73"/>
      <c r="L62" s="73"/>
      <c r="M62" s="73"/>
      <c r="N62" s="73"/>
      <c r="O62" s="73"/>
      <c r="P62" s="73"/>
      <c r="Q62" s="73"/>
      <c r="R62" s="73"/>
      <c r="S62" s="73"/>
      <c r="T62" s="73"/>
      <c r="U62" s="73"/>
    </row>
    <row r="63" spans="2:21" x14ac:dyDescent="0.3">
      <c r="B63" s="73"/>
      <c r="C63" s="74"/>
      <c r="D63" s="73"/>
      <c r="E63" s="73"/>
      <c r="F63" s="73"/>
      <c r="G63" s="73"/>
      <c r="H63" s="73"/>
      <c r="I63" s="73"/>
      <c r="J63" s="73"/>
      <c r="K63" s="73"/>
      <c r="L63" s="73"/>
      <c r="M63" s="73"/>
      <c r="N63" s="73"/>
      <c r="O63" s="73"/>
      <c r="P63" s="73"/>
      <c r="Q63" s="73"/>
      <c r="R63" s="73"/>
      <c r="S63" s="73"/>
      <c r="T63" s="73"/>
      <c r="U63" s="73"/>
    </row>
    <row r="64" spans="2:21" x14ac:dyDescent="0.3">
      <c r="B64" s="73"/>
      <c r="C64" s="74"/>
      <c r="D64" s="73"/>
      <c r="E64" s="73"/>
      <c r="F64" s="73"/>
      <c r="G64" s="73"/>
      <c r="H64" s="73"/>
      <c r="I64" s="73"/>
      <c r="J64" s="73"/>
      <c r="K64" s="73"/>
      <c r="L64" s="73"/>
      <c r="M64" s="73"/>
      <c r="N64" s="73"/>
      <c r="O64" s="73"/>
      <c r="P64" s="73"/>
      <c r="Q64" s="73"/>
      <c r="R64" s="73"/>
      <c r="S64" s="73"/>
      <c r="T64" s="73"/>
      <c r="U64" s="73"/>
    </row>
    <row r="65" spans="2:21" x14ac:dyDescent="0.3">
      <c r="B65" s="73"/>
      <c r="C65" s="74"/>
      <c r="D65" s="73"/>
      <c r="E65" s="73"/>
      <c r="F65" s="73"/>
      <c r="G65" s="73"/>
      <c r="H65" s="73"/>
      <c r="I65" s="73"/>
      <c r="J65" s="73"/>
      <c r="K65" s="73"/>
      <c r="L65" s="73"/>
      <c r="M65" s="73"/>
      <c r="N65" s="73"/>
      <c r="O65" s="73"/>
      <c r="P65" s="73"/>
      <c r="Q65" s="73"/>
      <c r="R65" s="73"/>
      <c r="S65" s="73"/>
      <c r="T65" s="73"/>
      <c r="U65" s="73"/>
    </row>
    <row r="66" spans="2:21" x14ac:dyDescent="0.3">
      <c r="B66" s="73"/>
      <c r="C66" s="74"/>
      <c r="D66" s="73"/>
      <c r="E66" s="73"/>
      <c r="F66" s="73"/>
      <c r="G66" s="73"/>
      <c r="H66" s="73"/>
      <c r="I66" s="73"/>
      <c r="J66" s="73"/>
      <c r="K66" s="73"/>
      <c r="L66" s="73"/>
      <c r="M66" s="73"/>
      <c r="N66" s="73"/>
      <c r="O66" s="73"/>
      <c r="P66" s="73"/>
      <c r="Q66" s="73"/>
      <c r="R66" s="73"/>
      <c r="S66" s="73"/>
      <c r="T66" s="73"/>
      <c r="U66" s="73"/>
    </row>
    <row r="67" spans="2:21" x14ac:dyDescent="0.3">
      <c r="B67" s="73"/>
      <c r="C67" s="74"/>
      <c r="D67" s="73"/>
      <c r="E67" s="73"/>
      <c r="F67" s="73"/>
      <c r="G67" s="73"/>
      <c r="H67" s="73"/>
      <c r="I67" s="73"/>
      <c r="J67" s="73"/>
      <c r="K67" s="73"/>
      <c r="L67" s="73"/>
      <c r="M67" s="73"/>
      <c r="N67" s="73"/>
      <c r="O67" s="73"/>
      <c r="P67" s="73"/>
      <c r="Q67" s="73"/>
      <c r="R67" s="73"/>
      <c r="S67" s="73"/>
      <c r="T67" s="73"/>
      <c r="U67" s="73"/>
    </row>
    <row r="68" spans="2:21" x14ac:dyDescent="0.3">
      <c r="B68" s="73"/>
      <c r="C68" s="74"/>
      <c r="D68" s="73"/>
      <c r="E68" s="73"/>
      <c r="F68" s="73"/>
      <c r="G68" s="73"/>
      <c r="H68" s="73"/>
      <c r="I68" s="73"/>
      <c r="J68" s="73"/>
      <c r="K68" s="73"/>
      <c r="L68" s="73"/>
      <c r="M68" s="73"/>
      <c r="N68" s="73"/>
      <c r="O68" s="73"/>
      <c r="P68" s="73"/>
      <c r="Q68" s="73"/>
      <c r="R68" s="73"/>
      <c r="S68" s="73"/>
      <c r="T68" s="73"/>
      <c r="U68" s="73"/>
    </row>
    <row r="69" spans="2:21" x14ac:dyDescent="0.3">
      <c r="B69" s="73"/>
      <c r="C69" s="74"/>
      <c r="D69" s="73"/>
      <c r="E69" s="73"/>
      <c r="F69" s="73"/>
      <c r="G69" s="73"/>
      <c r="H69" s="73"/>
      <c r="I69" s="73"/>
      <c r="J69" s="73"/>
      <c r="K69" s="73"/>
      <c r="L69" s="73"/>
      <c r="M69" s="73"/>
      <c r="N69" s="73"/>
      <c r="O69" s="73"/>
      <c r="P69" s="73"/>
      <c r="Q69" s="73"/>
      <c r="R69" s="73"/>
      <c r="S69" s="73"/>
      <c r="T69" s="73"/>
      <c r="U69" s="73"/>
    </row>
    <row r="70" spans="2:21" x14ac:dyDescent="0.3">
      <c r="B70" s="73"/>
      <c r="C70" s="74"/>
      <c r="D70" s="73"/>
      <c r="E70" s="73"/>
      <c r="F70" s="73"/>
      <c r="G70" s="73"/>
      <c r="H70" s="73"/>
      <c r="I70" s="73"/>
      <c r="J70" s="73"/>
      <c r="K70" s="73"/>
      <c r="L70" s="73"/>
      <c r="M70" s="73"/>
      <c r="N70" s="73"/>
      <c r="O70" s="73"/>
      <c r="P70" s="73"/>
      <c r="Q70" s="73"/>
      <c r="R70" s="73"/>
      <c r="S70" s="73"/>
      <c r="T70" s="73"/>
      <c r="U70" s="73"/>
    </row>
    <row r="71" spans="2:21" x14ac:dyDescent="0.3">
      <c r="B71" s="73"/>
      <c r="C71" s="74"/>
      <c r="D71" s="73"/>
      <c r="E71" s="73"/>
      <c r="F71" s="73"/>
      <c r="G71" s="73"/>
      <c r="H71" s="73"/>
      <c r="I71" s="73"/>
      <c r="J71" s="73"/>
      <c r="K71" s="73"/>
      <c r="L71" s="73"/>
      <c r="M71" s="73"/>
      <c r="N71" s="73"/>
      <c r="O71" s="73"/>
      <c r="P71" s="73"/>
      <c r="Q71" s="73"/>
      <c r="R71" s="73"/>
      <c r="S71" s="73"/>
      <c r="T71" s="73"/>
      <c r="U71" s="73"/>
    </row>
    <row r="72" spans="2:21" x14ac:dyDescent="0.3">
      <c r="B72" s="73"/>
      <c r="C72" s="74"/>
      <c r="D72" s="73"/>
      <c r="E72" s="73"/>
      <c r="F72" s="73"/>
      <c r="G72" s="73"/>
      <c r="H72" s="73"/>
      <c r="I72" s="73"/>
      <c r="J72" s="73"/>
      <c r="K72" s="73"/>
      <c r="L72" s="73"/>
      <c r="M72" s="73"/>
      <c r="N72" s="73"/>
      <c r="O72" s="73"/>
      <c r="P72" s="73"/>
      <c r="Q72" s="73"/>
      <c r="R72" s="73"/>
      <c r="S72" s="73"/>
      <c r="T72" s="73"/>
      <c r="U72" s="73"/>
    </row>
    <row r="73" spans="2:21" x14ac:dyDescent="0.3">
      <c r="B73" s="73"/>
      <c r="C73" s="74"/>
      <c r="D73" s="73"/>
      <c r="E73" s="73"/>
      <c r="F73" s="73"/>
      <c r="G73" s="73"/>
      <c r="H73" s="73"/>
      <c r="I73" s="73"/>
      <c r="J73" s="73"/>
      <c r="K73" s="73"/>
      <c r="L73" s="73"/>
      <c r="M73" s="73"/>
      <c r="N73" s="73"/>
      <c r="O73" s="73"/>
      <c r="P73" s="73"/>
      <c r="Q73" s="73"/>
      <c r="R73" s="73"/>
      <c r="S73" s="73"/>
      <c r="T73" s="73"/>
      <c r="U73" s="73"/>
    </row>
    <row r="74" spans="2:21" x14ac:dyDescent="0.3">
      <c r="B74" s="73"/>
      <c r="C74" s="74"/>
      <c r="D74" s="73"/>
      <c r="E74" s="73"/>
      <c r="F74" s="73"/>
      <c r="G74" s="73"/>
      <c r="H74" s="73"/>
      <c r="I74" s="73"/>
      <c r="J74" s="73"/>
      <c r="K74" s="73"/>
      <c r="L74" s="73"/>
      <c r="M74" s="73"/>
      <c r="N74" s="73"/>
      <c r="O74" s="73"/>
      <c r="P74" s="73"/>
      <c r="Q74" s="73"/>
      <c r="R74" s="73"/>
      <c r="S74" s="73"/>
      <c r="T74" s="73"/>
      <c r="U74" s="73"/>
    </row>
    <row r="75" spans="2:21" x14ac:dyDescent="0.3">
      <c r="B75" s="73"/>
      <c r="C75" s="74"/>
      <c r="D75" s="73"/>
      <c r="E75" s="73"/>
      <c r="F75" s="73"/>
      <c r="G75" s="73"/>
      <c r="H75" s="73"/>
      <c r="I75" s="73"/>
      <c r="J75" s="73"/>
      <c r="K75" s="73"/>
      <c r="L75" s="73"/>
      <c r="M75" s="73"/>
      <c r="N75" s="73"/>
      <c r="O75" s="73"/>
      <c r="P75" s="73"/>
      <c r="Q75" s="73"/>
      <c r="R75" s="73"/>
      <c r="S75" s="73"/>
      <c r="T75" s="73"/>
      <c r="U75" s="73"/>
    </row>
    <row r="76" spans="2:21" x14ac:dyDescent="0.3">
      <c r="B76" s="73"/>
      <c r="C76" s="74"/>
      <c r="D76" s="73"/>
      <c r="E76" s="73"/>
      <c r="F76" s="73"/>
      <c r="G76" s="73"/>
      <c r="H76" s="73"/>
      <c r="I76" s="73"/>
      <c r="J76" s="73"/>
      <c r="K76" s="73"/>
      <c r="L76" s="73"/>
      <c r="M76" s="73"/>
      <c r="N76" s="73"/>
      <c r="O76" s="73"/>
      <c r="P76" s="73"/>
      <c r="Q76" s="73"/>
      <c r="R76" s="73"/>
      <c r="S76" s="73"/>
      <c r="T76" s="73"/>
      <c r="U76" s="73"/>
    </row>
    <row r="77" spans="2:21" x14ac:dyDescent="0.3">
      <c r="B77" s="73"/>
      <c r="C77" s="74"/>
      <c r="D77" s="73"/>
      <c r="E77" s="73"/>
      <c r="F77" s="73"/>
      <c r="G77" s="73"/>
      <c r="H77" s="73"/>
      <c r="I77" s="73"/>
      <c r="J77" s="73"/>
      <c r="K77" s="73"/>
      <c r="L77" s="73"/>
      <c r="M77" s="73"/>
      <c r="N77" s="73"/>
      <c r="O77" s="73"/>
      <c r="P77" s="73"/>
      <c r="Q77" s="73"/>
      <c r="R77" s="73"/>
      <c r="S77" s="73"/>
      <c r="T77" s="73"/>
      <c r="U77" s="73"/>
    </row>
    <row r="78" spans="2:21" x14ac:dyDescent="0.3">
      <c r="B78" s="73"/>
      <c r="C78" s="74"/>
      <c r="D78" s="73"/>
      <c r="E78" s="73"/>
      <c r="F78" s="73"/>
      <c r="G78" s="73"/>
      <c r="H78" s="73"/>
      <c r="I78" s="73"/>
      <c r="J78" s="73"/>
      <c r="K78" s="73"/>
      <c r="L78" s="73"/>
      <c r="M78" s="73"/>
      <c r="N78" s="73"/>
      <c r="O78" s="73"/>
      <c r="P78" s="73"/>
      <c r="Q78" s="73"/>
      <c r="R78" s="73"/>
      <c r="S78" s="73"/>
      <c r="T78" s="73"/>
      <c r="U78" s="73"/>
    </row>
    <row r="79" spans="2:21" x14ac:dyDescent="0.3">
      <c r="B79" s="73"/>
      <c r="C79" s="74"/>
      <c r="D79" s="73"/>
      <c r="E79" s="73"/>
      <c r="F79" s="73"/>
      <c r="G79" s="73"/>
      <c r="H79" s="73"/>
      <c r="I79" s="73"/>
      <c r="J79" s="73"/>
      <c r="K79" s="73"/>
      <c r="L79" s="73"/>
      <c r="M79" s="73"/>
      <c r="N79" s="73"/>
      <c r="O79" s="73"/>
      <c r="P79" s="73"/>
      <c r="Q79" s="73"/>
      <c r="R79" s="73"/>
      <c r="S79" s="73"/>
      <c r="T79" s="73"/>
      <c r="U79" s="73"/>
    </row>
    <row r="80" spans="2:21" x14ac:dyDescent="0.3">
      <c r="B80" s="73"/>
      <c r="C80" s="74"/>
      <c r="D80" s="73"/>
      <c r="E80" s="73"/>
      <c r="F80" s="73"/>
      <c r="G80" s="73"/>
      <c r="H80" s="73"/>
      <c r="I80" s="73"/>
      <c r="J80" s="73"/>
      <c r="K80" s="73"/>
      <c r="L80" s="73"/>
      <c r="M80" s="73"/>
      <c r="N80" s="73"/>
      <c r="O80" s="73"/>
      <c r="P80" s="73"/>
      <c r="Q80" s="73"/>
      <c r="R80" s="73"/>
      <c r="S80" s="73"/>
      <c r="T80" s="73"/>
      <c r="U80" s="73"/>
    </row>
    <row r="81" spans="2:21" x14ac:dyDescent="0.3">
      <c r="B81" s="73"/>
      <c r="C81" s="74"/>
      <c r="D81" s="73"/>
      <c r="E81" s="73"/>
      <c r="F81" s="73"/>
      <c r="G81" s="73"/>
      <c r="H81" s="73"/>
      <c r="I81" s="73"/>
      <c r="J81" s="73"/>
      <c r="K81" s="73"/>
      <c r="L81" s="73"/>
      <c r="M81" s="73"/>
      <c r="N81" s="73"/>
      <c r="O81" s="73"/>
      <c r="P81" s="73"/>
      <c r="Q81" s="73"/>
      <c r="R81" s="73"/>
      <c r="S81" s="73"/>
      <c r="T81" s="73"/>
      <c r="U81" s="73"/>
    </row>
    <row r="82" spans="2:21" x14ac:dyDescent="0.3">
      <c r="B82" s="73"/>
      <c r="C82" s="74"/>
      <c r="D82" s="73"/>
      <c r="E82" s="73"/>
      <c r="F82" s="73"/>
      <c r="G82" s="73"/>
      <c r="H82" s="73"/>
      <c r="I82" s="73"/>
      <c r="J82" s="73"/>
      <c r="K82" s="73"/>
      <c r="L82" s="73"/>
      <c r="M82" s="73"/>
      <c r="N82" s="73"/>
      <c r="O82" s="73"/>
      <c r="P82" s="73"/>
      <c r="Q82" s="73"/>
      <c r="R82" s="73"/>
      <c r="S82" s="73"/>
      <c r="T82" s="73"/>
      <c r="U82" s="73"/>
    </row>
    <row r="83" spans="2:21" x14ac:dyDescent="0.3">
      <c r="B83" s="73"/>
      <c r="C83" s="74"/>
      <c r="D83" s="73"/>
      <c r="E83" s="73"/>
      <c r="F83" s="73"/>
      <c r="G83" s="73"/>
      <c r="H83" s="73"/>
      <c r="I83" s="73"/>
      <c r="J83" s="73"/>
      <c r="K83" s="73"/>
      <c r="L83" s="73"/>
      <c r="M83" s="73"/>
      <c r="N83" s="73"/>
      <c r="O83" s="73"/>
      <c r="P83" s="73"/>
      <c r="Q83" s="73"/>
      <c r="R83" s="73"/>
      <c r="S83" s="73"/>
      <c r="T83" s="73"/>
      <c r="U83" s="73"/>
    </row>
    <row r="84" spans="2:21" x14ac:dyDescent="0.3">
      <c r="B84" s="73"/>
      <c r="C84" s="74"/>
      <c r="D84" s="73"/>
      <c r="E84" s="73"/>
      <c r="F84" s="73"/>
      <c r="G84" s="73"/>
      <c r="H84" s="73"/>
      <c r="I84" s="73"/>
      <c r="J84" s="73"/>
      <c r="K84" s="73"/>
      <c r="L84" s="73"/>
      <c r="M84" s="73"/>
      <c r="N84" s="73"/>
      <c r="O84" s="73"/>
      <c r="P84" s="73"/>
      <c r="Q84" s="73"/>
      <c r="R84" s="73"/>
      <c r="S84" s="73"/>
      <c r="T84" s="73"/>
      <c r="U84" s="73"/>
    </row>
    <row r="85" spans="2:21" x14ac:dyDescent="0.3">
      <c r="B85" s="73"/>
      <c r="C85" s="74"/>
      <c r="D85" s="73"/>
      <c r="E85" s="73"/>
      <c r="F85" s="73"/>
      <c r="G85" s="73"/>
      <c r="H85" s="73"/>
      <c r="I85" s="73"/>
      <c r="J85" s="73"/>
      <c r="K85" s="73"/>
      <c r="L85" s="73"/>
      <c r="M85" s="73"/>
      <c r="N85" s="73"/>
      <c r="O85" s="73"/>
      <c r="P85" s="73"/>
      <c r="Q85" s="73"/>
      <c r="R85" s="73"/>
      <c r="S85" s="73"/>
      <c r="T85" s="73"/>
      <c r="U85" s="73"/>
    </row>
    <row r="86" spans="2:21" x14ac:dyDescent="0.3">
      <c r="B86" s="73"/>
      <c r="C86" s="74"/>
      <c r="D86" s="73"/>
      <c r="E86" s="73"/>
      <c r="F86" s="73"/>
      <c r="G86" s="73"/>
      <c r="H86" s="73"/>
      <c r="I86" s="73"/>
      <c r="J86" s="73"/>
      <c r="K86" s="73"/>
      <c r="L86" s="73"/>
      <c r="M86" s="73"/>
      <c r="N86" s="73"/>
      <c r="O86" s="73"/>
      <c r="P86" s="73"/>
      <c r="Q86" s="73"/>
      <c r="R86" s="73"/>
      <c r="S86" s="73"/>
      <c r="T86" s="73"/>
      <c r="U86" s="73"/>
    </row>
    <row r="87" spans="2:21" x14ac:dyDescent="0.3">
      <c r="B87" s="73"/>
      <c r="C87" s="74"/>
      <c r="D87" s="73"/>
      <c r="E87" s="73"/>
      <c r="F87" s="73"/>
      <c r="G87" s="73"/>
      <c r="H87" s="73"/>
      <c r="I87" s="73"/>
      <c r="J87" s="73"/>
      <c r="K87" s="73"/>
      <c r="L87" s="73"/>
      <c r="M87" s="73"/>
      <c r="N87" s="73"/>
      <c r="O87" s="73"/>
      <c r="P87" s="73"/>
      <c r="Q87" s="73"/>
      <c r="R87" s="73"/>
      <c r="S87" s="73"/>
      <c r="T87" s="73"/>
      <c r="U87" s="73"/>
    </row>
    <row r="88" spans="2:21" x14ac:dyDescent="0.3">
      <c r="B88" s="73"/>
      <c r="C88" s="74"/>
      <c r="D88" s="73"/>
      <c r="E88" s="73"/>
      <c r="F88" s="73"/>
      <c r="G88" s="73"/>
      <c r="H88" s="73"/>
      <c r="I88" s="73"/>
      <c r="J88" s="73"/>
      <c r="K88" s="73"/>
      <c r="L88" s="73"/>
      <c r="M88" s="73"/>
      <c r="N88" s="73"/>
      <c r="O88" s="73"/>
      <c r="P88" s="73"/>
      <c r="Q88" s="73"/>
      <c r="R88" s="73"/>
      <c r="S88" s="73"/>
      <c r="T88" s="73"/>
      <c r="U88" s="73"/>
    </row>
    <row r="89" spans="2:21" x14ac:dyDescent="0.3">
      <c r="B89" s="73"/>
      <c r="C89" s="74"/>
      <c r="D89" s="73"/>
      <c r="E89" s="73"/>
      <c r="F89" s="73"/>
      <c r="G89" s="73"/>
      <c r="H89" s="73"/>
      <c r="I89" s="73"/>
      <c r="J89" s="73"/>
      <c r="K89" s="73"/>
      <c r="L89" s="73"/>
      <c r="M89" s="73"/>
      <c r="N89" s="73"/>
      <c r="O89" s="73"/>
      <c r="P89" s="73"/>
      <c r="Q89" s="73"/>
      <c r="R89" s="73"/>
      <c r="S89" s="73"/>
      <c r="T89" s="73"/>
      <c r="U89" s="73"/>
    </row>
    <row r="90" spans="2:21" x14ac:dyDescent="0.3">
      <c r="B90" s="73"/>
      <c r="C90" s="74"/>
      <c r="D90" s="73"/>
      <c r="E90" s="73"/>
      <c r="F90" s="73"/>
      <c r="G90" s="73"/>
      <c r="H90" s="73"/>
      <c r="I90" s="73"/>
      <c r="J90" s="73"/>
      <c r="K90" s="73"/>
      <c r="L90" s="73"/>
      <c r="M90" s="73"/>
      <c r="N90" s="73"/>
      <c r="O90" s="73"/>
      <c r="P90" s="73"/>
      <c r="Q90" s="73"/>
      <c r="R90" s="73"/>
      <c r="S90" s="73"/>
      <c r="T90" s="73"/>
      <c r="U90" s="73"/>
    </row>
    <row r="91" spans="2:21" x14ac:dyDescent="0.3">
      <c r="B91" s="73"/>
      <c r="C91" s="74"/>
      <c r="D91" s="73"/>
      <c r="E91" s="73"/>
      <c r="F91" s="73"/>
      <c r="G91" s="73"/>
      <c r="H91" s="73"/>
      <c r="I91" s="73"/>
      <c r="J91" s="73"/>
      <c r="K91" s="73"/>
      <c r="L91" s="73"/>
      <c r="M91" s="73"/>
      <c r="N91" s="73"/>
      <c r="O91" s="73"/>
      <c r="P91" s="73"/>
      <c r="Q91" s="73"/>
      <c r="R91" s="73"/>
      <c r="S91" s="73"/>
      <c r="T91" s="73"/>
      <c r="U91" s="73"/>
    </row>
    <row r="92" spans="2:21" x14ac:dyDescent="0.3">
      <c r="B92" s="73"/>
      <c r="C92" s="74"/>
      <c r="D92" s="73"/>
      <c r="E92" s="73"/>
      <c r="F92" s="73"/>
      <c r="G92" s="73"/>
      <c r="H92" s="73"/>
      <c r="I92" s="73"/>
      <c r="J92" s="73"/>
      <c r="K92" s="73"/>
      <c r="L92" s="73"/>
      <c r="M92" s="73"/>
      <c r="N92" s="73"/>
      <c r="O92" s="73"/>
      <c r="P92" s="73"/>
      <c r="Q92" s="73"/>
      <c r="R92" s="73"/>
      <c r="S92" s="73"/>
      <c r="T92" s="73"/>
      <c r="U92" s="73"/>
    </row>
    <row r="93" spans="2:21" x14ac:dyDescent="0.3">
      <c r="B93" s="73"/>
      <c r="C93" s="74"/>
      <c r="D93" s="73"/>
      <c r="E93" s="73"/>
      <c r="F93" s="73"/>
      <c r="G93" s="73"/>
      <c r="H93" s="73"/>
      <c r="I93" s="73"/>
      <c r="J93" s="73"/>
      <c r="K93" s="73"/>
      <c r="L93" s="73"/>
      <c r="M93" s="73"/>
      <c r="N93" s="73"/>
      <c r="O93" s="73"/>
      <c r="P93" s="73"/>
      <c r="Q93" s="73"/>
      <c r="R93" s="73"/>
      <c r="S93" s="73"/>
      <c r="T93" s="73"/>
      <c r="U93" s="73"/>
    </row>
    <row r="94" spans="2:21" x14ac:dyDescent="0.3">
      <c r="B94" s="73"/>
      <c r="C94" s="74"/>
      <c r="D94" s="73"/>
      <c r="E94" s="73"/>
      <c r="F94" s="73"/>
      <c r="G94" s="73"/>
      <c r="H94" s="73"/>
      <c r="I94" s="73"/>
      <c r="J94" s="73"/>
      <c r="K94" s="73"/>
      <c r="L94" s="73"/>
      <c r="M94" s="73"/>
      <c r="N94" s="73"/>
      <c r="O94" s="73"/>
      <c r="P94" s="73"/>
      <c r="Q94" s="73"/>
      <c r="R94" s="73"/>
      <c r="S94" s="73"/>
      <c r="T94" s="73"/>
      <c r="U94" s="73"/>
    </row>
    <row r="95" spans="2:21" x14ac:dyDescent="0.3">
      <c r="B95" s="73"/>
      <c r="C95" s="74"/>
      <c r="D95" s="73"/>
      <c r="E95" s="73"/>
      <c r="F95" s="73"/>
      <c r="G95" s="73"/>
      <c r="H95" s="73"/>
      <c r="I95" s="73"/>
      <c r="J95" s="73"/>
      <c r="K95" s="73"/>
      <c r="L95" s="73"/>
      <c r="M95" s="73"/>
      <c r="N95" s="73"/>
      <c r="O95" s="73"/>
      <c r="P95" s="73"/>
      <c r="Q95" s="73"/>
      <c r="R95" s="73"/>
      <c r="S95" s="73"/>
      <c r="T95" s="73"/>
      <c r="U95" s="73"/>
    </row>
    <row r="96" spans="2:21" x14ac:dyDescent="0.3">
      <c r="B96" s="73"/>
      <c r="C96" s="74"/>
      <c r="D96" s="73"/>
      <c r="E96" s="73"/>
      <c r="F96" s="73"/>
      <c r="G96" s="73"/>
      <c r="H96" s="73"/>
      <c r="I96" s="73"/>
      <c r="J96" s="73"/>
      <c r="K96" s="73"/>
      <c r="L96" s="73"/>
      <c r="M96" s="73"/>
      <c r="N96" s="73"/>
      <c r="O96" s="73"/>
      <c r="P96" s="73"/>
      <c r="Q96" s="73"/>
      <c r="R96" s="73"/>
      <c r="S96" s="73"/>
      <c r="T96" s="73"/>
      <c r="U96" s="73"/>
    </row>
    <row r="97" spans="2:21" x14ac:dyDescent="0.3">
      <c r="B97" s="73"/>
      <c r="C97" s="74"/>
      <c r="D97" s="73"/>
      <c r="E97" s="73"/>
      <c r="F97" s="73"/>
      <c r="G97" s="73"/>
      <c r="H97" s="73"/>
      <c r="I97" s="73"/>
      <c r="J97" s="73"/>
      <c r="K97" s="73"/>
      <c r="L97" s="73"/>
      <c r="M97" s="73"/>
      <c r="N97" s="73"/>
      <c r="O97" s="73"/>
      <c r="P97" s="73"/>
      <c r="Q97" s="73"/>
      <c r="R97" s="73"/>
      <c r="S97" s="73"/>
      <c r="T97" s="73"/>
      <c r="U97" s="73"/>
    </row>
    <row r="98" spans="2:21" x14ac:dyDescent="0.3">
      <c r="B98" s="73"/>
      <c r="C98" s="74"/>
      <c r="D98" s="73"/>
      <c r="E98" s="73"/>
      <c r="F98" s="73"/>
      <c r="G98" s="73"/>
      <c r="H98" s="73"/>
      <c r="I98" s="73"/>
      <c r="J98" s="73"/>
      <c r="K98" s="73"/>
      <c r="L98" s="73"/>
      <c r="M98" s="73"/>
      <c r="N98" s="73"/>
      <c r="O98" s="73"/>
      <c r="P98" s="73"/>
      <c r="Q98" s="73"/>
      <c r="R98" s="73"/>
      <c r="S98" s="73"/>
      <c r="T98" s="73"/>
      <c r="U98" s="73"/>
    </row>
    <row r="99" spans="2:21" x14ac:dyDescent="0.3">
      <c r="B99" s="73"/>
      <c r="C99" s="74"/>
      <c r="D99" s="73"/>
      <c r="E99" s="73"/>
      <c r="F99" s="73"/>
      <c r="G99" s="73"/>
      <c r="H99" s="73"/>
      <c r="I99" s="73"/>
      <c r="J99" s="73"/>
      <c r="K99" s="73"/>
      <c r="L99" s="73"/>
      <c r="M99" s="73"/>
      <c r="N99" s="73"/>
      <c r="O99" s="73"/>
      <c r="P99" s="73"/>
      <c r="Q99" s="73"/>
      <c r="R99" s="73"/>
      <c r="S99" s="73"/>
      <c r="T99" s="73"/>
      <c r="U99" s="73"/>
    </row>
    <row r="100" spans="2:21" x14ac:dyDescent="0.3">
      <c r="B100" s="73"/>
      <c r="C100" s="74"/>
      <c r="D100" s="73"/>
      <c r="E100" s="73"/>
      <c r="F100" s="73"/>
      <c r="G100" s="73"/>
      <c r="H100" s="73"/>
      <c r="I100" s="73"/>
      <c r="J100" s="73"/>
      <c r="K100" s="73"/>
      <c r="L100" s="73"/>
      <c r="M100" s="73"/>
      <c r="N100" s="73"/>
      <c r="O100" s="73"/>
      <c r="P100" s="73"/>
      <c r="Q100" s="73"/>
      <c r="R100" s="73"/>
      <c r="S100" s="73"/>
      <c r="T100" s="73"/>
      <c r="U100" s="73"/>
    </row>
    <row r="101" spans="2:21" x14ac:dyDescent="0.3">
      <c r="B101" s="73"/>
      <c r="C101" s="74"/>
      <c r="D101" s="73"/>
      <c r="E101" s="73"/>
      <c r="F101" s="73"/>
      <c r="G101" s="73"/>
      <c r="H101" s="73"/>
      <c r="I101" s="73"/>
      <c r="J101" s="73"/>
      <c r="K101" s="73"/>
      <c r="L101" s="73"/>
      <c r="M101" s="73"/>
      <c r="N101" s="73"/>
      <c r="O101" s="73"/>
      <c r="P101" s="73"/>
      <c r="Q101" s="73"/>
      <c r="R101" s="73"/>
      <c r="S101" s="73"/>
      <c r="T101" s="73"/>
      <c r="U101" s="73"/>
    </row>
    <row r="102" spans="2:21" x14ac:dyDescent="0.3">
      <c r="B102" s="73"/>
      <c r="C102" s="74"/>
      <c r="D102" s="73"/>
      <c r="E102" s="73"/>
      <c r="F102" s="73"/>
      <c r="G102" s="73"/>
      <c r="H102" s="73"/>
      <c r="I102" s="73"/>
      <c r="J102" s="73"/>
      <c r="K102" s="73"/>
      <c r="L102" s="73"/>
      <c r="M102" s="73"/>
      <c r="N102" s="73"/>
      <c r="O102" s="73"/>
      <c r="P102" s="73"/>
      <c r="Q102" s="73"/>
      <c r="R102" s="73"/>
      <c r="S102" s="73"/>
      <c r="T102" s="73"/>
      <c r="U102" s="73"/>
    </row>
    <row r="103" spans="2:21" x14ac:dyDescent="0.3">
      <c r="B103" s="73"/>
      <c r="C103" s="74"/>
      <c r="D103" s="73"/>
      <c r="E103" s="73"/>
      <c r="F103" s="73"/>
      <c r="G103" s="73"/>
      <c r="H103" s="73"/>
      <c r="I103" s="73"/>
      <c r="J103" s="73"/>
      <c r="K103" s="73"/>
      <c r="L103" s="73"/>
      <c r="M103" s="73"/>
      <c r="N103" s="73"/>
      <c r="O103" s="73"/>
      <c r="P103" s="73"/>
      <c r="Q103" s="73"/>
      <c r="R103" s="73"/>
      <c r="S103" s="73"/>
      <c r="T103" s="73"/>
      <c r="U103" s="73"/>
    </row>
    <row r="104" spans="2:21" x14ac:dyDescent="0.3">
      <c r="B104" s="73"/>
      <c r="C104" s="74"/>
      <c r="D104" s="73"/>
      <c r="E104" s="73"/>
      <c r="F104" s="73"/>
      <c r="G104" s="73"/>
      <c r="H104" s="73"/>
      <c r="I104" s="73"/>
      <c r="J104" s="73"/>
      <c r="K104" s="73"/>
      <c r="L104" s="73"/>
      <c r="M104" s="73"/>
      <c r="N104" s="73"/>
      <c r="O104" s="73"/>
      <c r="P104" s="73"/>
      <c r="Q104" s="73"/>
      <c r="R104" s="73"/>
      <c r="S104" s="73"/>
      <c r="T104" s="73"/>
      <c r="U104" s="73"/>
    </row>
    <row r="105" spans="2:21" x14ac:dyDescent="0.3">
      <c r="B105" s="73"/>
      <c r="C105" s="74"/>
      <c r="D105" s="73"/>
      <c r="E105" s="73"/>
      <c r="F105" s="73"/>
      <c r="G105" s="73"/>
      <c r="H105" s="73"/>
      <c r="I105" s="73"/>
      <c r="J105" s="73"/>
      <c r="K105" s="73"/>
      <c r="L105" s="73"/>
      <c r="M105" s="73"/>
      <c r="N105" s="73"/>
      <c r="O105" s="73"/>
      <c r="P105" s="73"/>
      <c r="Q105" s="73"/>
      <c r="R105" s="73"/>
      <c r="S105" s="73"/>
      <c r="T105" s="73"/>
      <c r="U105" s="73"/>
    </row>
    <row r="106" spans="2:21" x14ac:dyDescent="0.3">
      <c r="B106" s="73"/>
      <c r="C106" s="74"/>
      <c r="D106" s="73"/>
      <c r="E106" s="73"/>
      <c r="F106" s="73"/>
      <c r="G106" s="73"/>
      <c r="H106" s="73"/>
      <c r="I106" s="73"/>
      <c r="J106" s="73"/>
      <c r="K106" s="73"/>
      <c r="L106" s="73"/>
      <c r="M106" s="73"/>
      <c r="N106" s="73"/>
      <c r="O106" s="73"/>
      <c r="P106" s="73"/>
      <c r="Q106" s="73"/>
      <c r="R106" s="73"/>
      <c r="S106" s="73"/>
      <c r="T106" s="73"/>
      <c r="U106" s="73"/>
    </row>
    <row r="107" spans="2:21" x14ac:dyDescent="0.3">
      <c r="B107" s="73"/>
      <c r="C107" s="74"/>
      <c r="D107" s="73"/>
      <c r="E107" s="73"/>
      <c r="F107" s="73"/>
      <c r="G107" s="73"/>
      <c r="H107" s="73"/>
      <c r="I107" s="73"/>
      <c r="J107" s="73"/>
      <c r="K107" s="73"/>
      <c r="L107" s="73"/>
      <c r="M107" s="73"/>
      <c r="N107" s="73"/>
      <c r="O107" s="73"/>
      <c r="P107" s="73"/>
      <c r="Q107" s="73"/>
      <c r="R107" s="73"/>
      <c r="S107" s="73"/>
      <c r="T107" s="73"/>
      <c r="U107" s="73"/>
    </row>
    <row r="108" spans="2:21" x14ac:dyDescent="0.3">
      <c r="B108" s="73"/>
      <c r="C108" s="74"/>
      <c r="D108" s="73"/>
      <c r="E108" s="73"/>
      <c r="F108" s="73"/>
      <c r="G108" s="73"/>
      <c r="H108" s="73"/>
      <c r="I108" s="73"/>
      <c r="J108" s="73"/>
      <c r="K108" s="73"/>
      <c r="L108" s="73"/>
      <c r="M108" s="73"/>
      <c r="N108" s="73"/>
      <c r="O108" s="73"/>
      <c r="P108" s="73"/>
      <c r="Q108" s="73"/>
      <c r="R108" s="73"/>
      <c r="S108" s="73"/>
      <c r="T108" s="73"/>
      <c r="U108" s="73"/>
    </row>
    <row r="109" spans="2:21" x14ac:dyDescent="0.3">
      <c r="B109" s="73"/>
      <c r="C109" s="74"/>
      <c r="D109" s="73"/>
      <c r="E109" s="73"/>
      <c r="F109" s="73"/>
      <c r="G109" s="73"/>
      <c r="H109" s="73"/>
      <c r="I109" s="73"/>
      <c r="J109" s="73"/>
      <c r="K109" s="73"/>
      <c r="L109" s="73"/>
      <c r="M109" s="73"/>
      <c r="N109" s="73"/>
      <c r="O109" s="73"/>
      <c r="P109" s="73"/>
      <c r="Q109" s="73"/>
      <c r="R109" s="73"/>
      <c r="S109" s="73"/>
      <c r="T109" s="73"/>
      <c r="U109" s="73"/>
    </row>
    <row r="110" spans="2:21" x14ac:dyDescent="0.3">
      <c r="B110" s="73"/>
      <c r="C110" s="74"/>
      <c r="D110" s="73"/>
      <c r="E110" s="73"/>
      <c r="F110" s="73"/>
      <c r="G110" s="73"/>
      <c r="H110" s="73"/>
      <c r="I110" s="73"/>
      <c r="J110" s="73"/>
      <c r="K110" s="73"/>
      <c r="L110" s="73"/>
      <c r="M110" s="73"/>
      <c r="N110" s="73"/>
      <c r="O110" s="73"/>
      <c r="P110" s="73"/>
      <c r="Q110" s="73"/>
      <c r="R110" s="73"/>
      <c r="S110" s="73"/>
      <c r="T110" s="73"/>
      <c r="U110" s="73"/>
    </row>
    <row r="111" spans="2:21" x14ac:dyDescent="0.3">
      <c r="B111" s="73"/>
      <c r="C111" s="74"/>
      <c r="D111" s="73"/>
      <c r="E111" s="73"/>
      <c r="F111" s="73"/>
      <c r="G111" s="73"/>
      <c r="H111" s="73"/>
      <c r="I111" s="73"/>
      <c r="J111" s="73"/>
      <c r="K111" s="73"/>
      <c r="L111" s="73"/>
      <c r="M111" s="73"/>
      <c r="N111" s="73"/>
      <c r="O111" s="73"/>
      <c r="P111" s="73"/>
      <c r="Q111" s="73"/>
      <c r="R111" s="73"/>
      <c r="S111" s="73"/>
      <c r="T111" s="73"/>
      <c r="U111" s="73"/>
    </row>
    <row r="112" spans="2:21" x14ac:dyDescent="0.3">
      <c r="B112" s="73"/>
      <c r="C112" s="74"/>
      <c r="D112" s="73"/>
      <c r="E112" s="73"/>
      <c r="F112" s="73"/>
      <c r="G112" s="73"/>
      <c r="H112" s="73"/>
      <c r="I112" s="73"/>
      <c r="J112" s="73"/>
      <c r="K112" s="73"/>
      <c r="L112" s="73"/>
      <c r="M112" s="73"/>
      <c r="N112" s="73"/>
      <c r="O112" s="73"/>
      <c r="P112" s="73"/>
      <c r="Q112" s="73"/>
      <c r="R112" s="73"/>
      <c r="S112" s="73"/>
      <c r="T112" s="73"/>
      <c r="U112" s="73"/>
    </row>
    <row r="113" spans="2:21" x14ac:dyDescent="0.3">
      <c r="B113" s="73"/>
      <c r="C113" s="74"/>
      <c r="D113" s="73"/>
      <c r="E113" s="73"/>
      <c r="F113" s="73"/>
      <c r="G113" s="73"/>
      <c r="H113" s="73"/>
      <c r="I113" s="73"/>
      <c r="J113" s="73"/>
      <c r="K113" s="73"/>
      <c r="L113" s="73"/>
      <c r="M113" s="73"/>
      <c r="N113" s="73"/>
      <c r="O113" s="73"/>
      <c r="P113" s="73"/>
      <c r="Q113" s="73"/>
      <c r="R113" s="73"/>
      <c r="S113" s="73"/>
      <c r="T113" s="73"/>
      <c r="U113" s="73"/>
    </row>
    <row r="114" spans="2:21" x14ac:dyDescent="0.3">
      <c r="B114" s="73"/>
      <c r="C114" s="74"/>
      <c r="D114" s="73"/>
      <c r="E114" s="73"/>
      <c r="F114" s="73"/>
      <c r="G114" s="73"/>
      <c r="H114" s="73"/>
      <c r="I114" s="73"/>
      <c r="J114" s="73"/>
      <c r="K114" s="73"/>
      <c r="L114" s="73"/>
      <c r="M114" s="73"/>
      <c r="N114" s="73"/>
      <c r="O114" s="73"/>
      <c r="P114" s="73"/>
      <c r="Q114" s="73"/>
      <c r="R114" s="73"/>
      <c r="S114" s="73"/>
      <c r="T114" s="73"/>
      <c r="U114" s="73"/>
    </row>
    <row r="115" spans="2:21" x14ac:dyDescent="0.3">
      <c r="B115" s="73"/>
      <c r="C115" s="74"/>
      <c r="D115" s="73"/>
      <c r="E115" s="73"/>
      <c r="F115" s="73"/>
      <c r="G115" s="73"/>
      <c r="H115" s="73"/>
      <c r="I115" s="73"/>
      <c r="J115" s="73"/>
      <c r="K115" s="73"/>
      <c r="L115" s="73"/>
      <c r="M115" s="73"/>
      <c r="N115" s="73"/>
      <c r="O115" s="73"/>
      <c r="P115" s="73"/>
      <c r="Q115" s="73"/>
      <c r="R115" s="73"/>
      <c r="S115" s="73"/>
      <c r="T115" s="73"/>
      <c r="U115" s="73"/>
    </row>
    <row r="116" spans="2:21" x14ac:dyDescent="0.3">
      <c r="B116" s="73"/>
      <c r="C116" s="74"/>
      <c r="D116" s="73"/>
      <c r="E116" s="73"/>
      <c r="F116" s="73"/>
      <c r="G116" s="73"/>
      <c r="H116" s="73"/>
      <c r="I116" s="73"/>
      <c r="J116" s="73"/>
      <c r="K116" s="73"/>
      <c r="L116" s="73"/>
      <c r="M116" s="73"/>
      <c r="N116" s="73"/>
      <c r="O116" s="73"/>
      <c r="P116" s="73"/>
      <c r="Q116" s="73"/>
      <c r="R116" s="73"/>
      <c r="S116" s="73"/>
      <c r="T116" s="73"/>
      <c r="U116" s="73"/>
    </row>
    <row r="117" spans="2:21" x14ac:dyDescent="0.3">
      <c r="B117" s="73"/>
      <c r="C117" s="74"/>
      <c r="D117" s="73"/>
      <c r="E117" s="73"/>
      <c r="F117" s="73"/>
      <c r="G117" s="73"/>
      <c r="H117" s="73"/>
      <c r="I117" s="73"/>
      <c r="J117" s="73"/>
      <c r="K117" s="73"/>
      <c r="L117" s="73"/>
      <c r="M117" s="73"/>
      <c r="N117" s="73"/>
      <c r="O117" s="73"/>
      <c r="P117" s="73"/>
      <c r="Q117" s="73"/>
      <c r="R117" s="73"/>
      <c r="S117" s="73"/>
      <c r="T117" s="73"/>
      <c r="U117" s="73"/>
    </row>
    <row r="118" spans="2:21" x14ac:dyDescent="0.3">
      <c r="B118" s="73"/>
      <c r="C118" s="74"/>
      <c r="D118" s="73"/>
      <c r="E118" s="73"/>
      <c r="F118" s="73"/>
      <c r="G118" s="73"/>
      <c r="H118" s="73"/>
      <c r="I118" s="73"/>
      <c r="J118" s="73"/>
      <c r="K118" s="73"/>
      <c r="L118" s="73"/>
      <c r="M118" s="73"/>
      <c r="N118" s="73"/>
      <c r="O118" s="73"/>
      <c r="P118" s="73"/>
      <c r="Q118" s="73"/>
      <c r="R118" s="73"/>
      <c r="S118" s="73"/>
      <c r="T118" s="73"/>
      <c r="U118" s="73"/>
    </row>
    <row r="119" spans="2:21" x14ac:dyDescent="0.3">
      <c r="B119" s="73"/>
      <c r="C119" s="74"/>
      <c r="D119" s="73"/>
      <c r="E119" s="73"/>
      <c r="F119" s="73"/>
      <c r="G119" s="73"/>
      <c r="H119" s="73"/>
      <c r="I119" s="73"/>
      <c r="J119" s="73"/>
      <c r="K119" s="73"/>
      <c r="L119" s="73"/>
      <c r="M119" s="73"/>
      <c r="N119" s="73"/>
      <c r="O119" s="73"/>
      <c r="P119" s="73"/>
      <c r="Q119" s="73"/>
      <c r="R119" s="73"/>
      <c r="S119" s="73"/>
      <c r="T119" s="73"/>
      <c r="U119" s="73"/>
    </row>
    <row r="120" spans="2:21" x14ac:dyDescent="0.3">
      <c r="B120" s="73"/>
      <c r="C120" s="74"/>
      <c r="D120" s="73"/>
      <c r="E120" s="73"/>
      <c r="F120" s="73"/>
      <c r="G120" s="73"/>
      <c r="H120" s="73"/>
      <c r="I120" s="73"/>
      <c r="J120" s="73"/>
      <c r="K120" s="73"/>
      <c r="L120" s="73"/>
      <c r="M120" s="73"/>
      <c r="N120" s="73"/>
      <c r="O120" s="73"/>
      <c r="P120" s="73"/>
      <c r="Q120" s="73"/>
      <c r="R120" s="73"/>
      <c r="S120" s="73"/>
      <c r="T120" s="73"/>
      <c r="U120" s="73"/>
    </row>
    <row r="121" spans="2:21" x14ac:dyDescent="0.3">
      <c r="B121" s="73"/>
      <c r="C121" s="74"/>
      <c r="D121" s="73"/>
      <c r="E121" s="73"/>
      <c r="F121" s="73"/>
      <c r="G121" s="73"/>
      <c r="H121" s="73"/>
      <c r="I121" s="73"/>
      <c r="J121" s="73"/>
      <c r="K121" s="73"/>
      <c r="L121" s="73"/>
      <c r="M121" s="73"/>
      <c r="N121" s="73"/>
      <c r="O121" s="73"/>
      <c r="P121" s="73"/>
      <c r="Q121" s="73"/>
      <c r="R121" s="73"/>
      <c r="S121" s="73"/>
      <c r="T121" s="73"/>
      <c r="U121" s="73"/>
    </row>
    <row r="122" spans="2:21" x14ac:dyDescent="0.3">
      <c r="B122" s="73"/>
      <c r="C122" s="74"/>
      <c r="D122" s="73"/>
      <c r="E122" s="73"/>
      <c r="F122" s="73"/>
      <c r="G122" s="73"/>
      <c r="H122" s="73"/>
      <c r="I122" s="73"/>
      <c r="J122" s="73"/>
      <c r="K122" s="73"/>
      <c r="L122" s="73"/>
      <c r="M122" s="73"/>
      <c r="N122" s="73"/>
      <c r="O122" s="73"/>
      <c r="P122" s="73"/>
      <c r="Q122" s="73"/>
      <c r="R122" s="73"/>
      <c r="S122" s="73"/>
      <c r="T122" s="73"/>
      <c r="U122" s="73"/>
    </row>
    <row r="123" spans="2:21" x14ac:dyDescent="0.3">
      <c r="B123" s="73"/>
      <c r="C123" s="74"/>
      <c r="D123" s="73"/>
      <c r="E123" s="73"/>
      <c r="F123" s="73"/>
      <c r="G123" s="73"/>
      <c r="H123" s="73"/>
      <c r="I123" s="73"/>
      <c r="J123" s="73"/>
      <c r="K123" s="73"/>
      <c r="L123" s="73"/>
      <c r="M123" s="73"/>
      <c r="N123" s="73"/>
      <c r="O123" s="73"/>
      <c r="P123" s="73"/>
      <c r="Q123" s="73"/>
      <c r="R123" s="73"/>
      <c r="S123" s="73"/>
      <c r="T123" s="73"/>
      <c r="U123" s="73"/>
    </row>
    <row r="124" spans="2:21" x14ac:dyDescent="0.3">
      <c r="B124" s="73"/>
      <c r="C124" s="74"/>
      <c r="D124" s="73"/>
      <c r="E124" s="73"/>
      <c r="F124" s="73"/>
      <c r="G124" s="73"/>
      <c r="H124" s="73"/>
      <c r="I124" s="73"/>
      <c r="J124" s="73"/>
      <c r="K124" s="73"/>
      <c r="L124" s="73"/>
      <c r="M124" s="73"/>
      <c r="N124" s="73"/>
      <c r="O124" s="73"/>
      <c r="P124" s="73"/>
      <c r="Q124" s="73"/>
      <c r="R124" s="73"/>
      <c r="S124" s="73"/>
      <c r="T124" s="73"/>
      <c r="U124" s="73"/>
    </row>
    <row r="125" spans="2:21" x14ac:dyDescent="0.3">
      <c r="B125" s="73"/>
      <c r="C125" s="74"/>
      <c r="D125" s="73"/>
      <c r="E125" s="73"/>
      <c r="F125" s="73"/>
      <c r="G125" s="73"/>
      <c r="H125" s="73"/>
      <c r="I125" s="73"/>
      <c r="J125" s="73"/>
      <c r="K125" s="73"/>
      <c r="L125" s="73"/>
      <c r="M125" s="73"/>
      <c r="N125" s="73"/>
      <c r="O125" s="73"/>
      <c r="P125" s="73"/>
      <c r="Q125" s="73"/>
      <c r="R125" s="73"/>
      <c r="S125" s="73"/>
      <c r="T125" s="73"/>
      <c r="U125" s="73"/>
    </row>
    <row r="126" spans="2:21" x14ac:dyDescent="0.3">
      <c r="B126" s="73"/>
      <c r="C126" s="74"/>
      <c r="D126" s="73"/>
      <c r="E126" s="73"/>
      <c r="F126" s="73"/>
      <c r="G126" s="73"/>
      <c r="H126" s="73"/>
      <c r="I126" s="73"/>
      <c r="J126" s="73"/>
      <c r="K126" s="73"/>
      <c r="L126" s="73"/>
      <c r="M126" s="73"/>
      <c r="N126" s="73"/>
      <c r="O126" s="73"/>
      <c r="P126" s="73"/>
      <c r="Q126" s="73"/>
      <c r="R126" s="73"/>
      <c r="S126" s="73"/>
      <c r="T126" s="73"/>
      <c r="U126" s="73"/>
    </row>
    <row r="127" spans="2:21" x14ac:dyDescent="0.3">
      <c r="B127" s="73"/>
      <c r="C127" s="74"/>
      <c r="D127" s="73"/>
      <c r="E127" s="73"/>
      <c r="F127" s="73"/>
      <c r="G127" s="73"/>
      <c r="H127" s="73"/>
      <c r="I127" s="73"/>
      <c r="J127" s="73"/>
      <c r="K127" s="73"/>
      <c r="L127" s="73"/>
      <c r="M127" s="73"/>
      <c r="N127" s="73"/>
      <c r="O127" s="73"/>
      <c r="P127" s="73"/>
      <c r="Q127" s="73"/>
      <c r="R127" s="73"/>
      <c r="S127" s="73"/>
      <c r="T127" s="73"/>
      <c r="U127" s="73"/>
    </row>
    <row r="128" spans="2:21" x14ac:dyDescent="0.3">
      <c r="B128" s="73"/>
      <c r="C128" s="74"/>
      <c r="D128" s="73"/>
      <c r="E128" s="73"/>
      <c r="F128" s="73"/>
      <c r="G128" s="73"/>
      <c r="H128" s="73"/>
      <c r="I128" s="73"/>
      <c r="J128" s="73"/>
      <c r="K128" s="73"/>
      <c r="L128" s="73"/>
      <c r="M128" s="73"/>
      <c r="N128" s="73"/>
      <c r="O128" s="73"/>
      <c r="P128" s="73"/>
      <c r="Q128" s="73"/>
      <c r="R128" s="73"/>
      <c r="S128" s="73"/>
      <c r="T128" s="73"/>
      <c r="U128" s="73"/>
    </row>
    <row r="129" spans="2:21" x14ac:dyDescent="0.3">
      <c r="B129" s="73"/>
      <c r="C129" s="74"/>
      <c r="D129" s="73"/>
      <c r="E129" s="73"/>
      <c r="F129" s="73"/>
      <c r="G129" s="73"/>
      <c r="H129" s="73"/>
      <c r="I129" s="73"/>
      <c r="J129" s="73"/>
      <c r="K129" s="73"/>
      <c r="L129" s="73"/>
      <c r="M129" s="73"/>
      <c r="N129" s="73"/>
      <c r="O129" s="73"/>
      <c r="P129" s="73"/>
      <c r="Q129" s="73"/>
      <c r="R129" s="73"/>
      <c r="S129" s="73"/>
      <c r="T129" s="73"/>
      <c r="U129" s="73"/>
    </row>
    <row r="130" spans="2:21" x14ac:dyDescent="0.3">
      <c r="B130" s="73"/>
      <c r="C130" s="74"/>
      <c r="D130" s="73"/>
      <c r="E130" s="73"/>
      <c r="F130" s="73"/>
      <c r="G130" s="73"/>
      <c r="H130" s="73"/>
      <c r="I130" s="73"/>
      <c r="J130" s="73"/>
      <c r="K130" s="73"/>
      <c r="L130" s="73"/>
      <c r="M130" s="73"/>
      <c r="N130" s="73"/>
      <c r="O130" s="73"/>
      <c r="P130" s="73"/>
      <c r="Q130" s="73"/>
      <c r="R130" s="73"/>
      <c r="S130" s="73"/>
      <c r="T130" s="73"/>
      <c r="U130" s="73"/>
    </row>
    <row r="131" spans="2:21" x14ac:dyDescent="0.3">
      <c r="B131" s="73"/>
      <c r="C131" s="74"/>
      <c r="D131" s="73"/>
      <c r="E131" s="73"/>
      <c r="F131" s="73"/>
      <c r="G131" s="73"/>
      <c r="H131" s="73"/>
      <c r="I131" s="73"/>
      <c r="J131" s="73"/>
      <c r="K131" s="73"/>
      <c r="L131" s="73"/>
      <c r="M131" s="73"/>
      <c r="N131" s="73"/>
      <c r="O131" s="73"/>
      <c r="P131" s="73"/>
      <c r="Q131" s="73"/>
      <c r="R131" s="73"/>
      <c r="S131" s="73"/>
      <c r="T131" s="73"/>
      <c r="U131" s="73"/>
    </row>
    <row r="132" spans="2:21" x14ac:dyDescent="0.3">
      <c r="B132" s="73"/>
      <c r="C132" s="74"/>
      <c r="D132" s="73"/>
      <c r="E132" s="73"/>
      <c r="F132" s="73"/>
      <c r="G132" s="73"/>
      <c r="H132" s="73"/>
      <c r="I132" s="73"/>
      <c r="J132" s="73"/>
      <c r="K132" s="73"/>
      <c r="L132" s="73"/>
      <c r="M132" s="73"/>
      <c r="N132" s="73"/>
      <c r="O132" s="73"/>
      <c r="P132" s="73"/>
      <c r="Q132" s="73"/>
      <c r="R132" s="73"/>
      <c r="S132" s="73"/>
      <c r="T132" s="73"/>
      <c r="U132" s="73"/>
    </row>
    <row r="133" spans="2:21" x14ac:dyDescent="0.3">
      <c r="B133" s="73"/>
      <c r="C133" s="74"/>
      <c r="D133" s="73"/>
      <c r="E133" s="73"/>
      <c r="F133" s="73"/>
      <c r="G133" s="73"/>
      <c r="H133" s="73"/>
      <c r="I133" s="73"/>
      <c r="J133" s="73"/>
      <c r="K133" s="73"/>
      <c r="L133" s="73"/>
      <c r="M133" s="73"/>
      <c r="N133" s="73"/>
      <c r="O133" s="73"/>
      <c r="P133" s="73"/>
      <c r="Q133" s="73"/>
      <c r="R133" s="73"/>
      <c r="S133" s="73"/>
      <c r="T133" s="73"/>
      <c r="U133" s="73"/>
    </row>
    <row r="134" spans="2:21" x14ac:dyDescent="0.3">
      <c r="B134" s="73"/>
      <c r="C134" s="74"/>
      <c r="D134" s="73"/>
      <c r="E134" s="73"/>
      <c r="F134" s="73"/>
      <c r="G134" s="73"/>
      <c r="H134" s="73"/>
      <c r="I134" s="73"/>
      <c r="J134" s="73"/>
      <c r="K134" s="73"/>
      <c r="L134" s="73"/>
      <c r="M134" s="73"/>
      <c r="N134" s="73"/>
      <c r="O134" s="73"/>
      <c r="P134" s="73"/>
      <c r="Q134" s="73"/>
      <c r="R134" s="73"/>
      <c r="S134" s="73"/>
      <c r="T134" s="73"/>
      <c r="U134" s="73"/>
    </row>
    <row r="135" spans="2:21" x14ac:dyDescent="0.3">
      <c r="B135" s="73"/>
      <c r="C135" s="74"/>
      <c r="D135" s="73"/>
      <c r="E135" s="73"/>
      <c r="F135" s="73"/>
      <c r="G135" s="73"/>
      <c r="H135" s="73"/>
      <c r="I135" s="73"/>
      <c r="J135" s="73"/>
      <c r="K135" s="73"/>
      <c r="L135" s="73"/>
      <c r="M135" s="73"/>
      <c r="N135" s="73"/>
      <c r="O135" s="73"/>
      <c r="P135" s="73"/>
      <c r="Q135" s="73"/>
      <c r="R135" s="73"/>
      <c r="S135" s="73"/>
      <c r="T135" s="73"/>
      <c r="U135" s="73"/>
    </row>
    <row r="136" spans="2:21" x14ac:dyDescent="0.3">
      <c r="B136" s="73"/>
      <c r="C136" s="74"/>
      <c r="D136" s="73"/>
      <c r="E136" s="73"/>
      <c r="F136" s="73"/>
      <c r="G136" s="73"/>
      <c r="H136" s="73"/>
      <c r="I136" s="73"/>
      <c r="J136" s="73"/>
      <c r="K136" s="73"/>
      <c r="L136" s="73"/>
      <c r="M136" s="73"/>
      <c r="N136" s="73"/>
      <c r="O136" s="73"/>
      <c r="P136" s="73"/>
      <c r="Q136" s="73"/>
      <c r="R136" s="73"/>
      <c r="S136" s="73"/>
      <c r="T136" s="73"/>
      <c r="U136" s="73"/>
    </row>
    <row r="137" spans="2:21" x14ac:dyDescent="0.3">
      <c r="B137" s="73"/>
      <c r="C137" s="74"/>
      <c r="D137" s="73"/>
      <c r="E137" s="73"/>
      <c r="F137" s="73"/>
      <c r="G137" s="73"/>
      <c r="H137" s="73"/>
      <c r="I137" s="73"/>
      <c r="J137" s="73"/>
      <c r="K137" s="73"/>
      <c r="L137" s="73"/>
      <c r="M137" s="73"/>
      <c r="N137" s="73"/>
      <c r="O137" s="73"/>
      <c r="P137" s="73"/>
      <c r="Q137" s="73"/>
      <c r="R137" s="73"/>
      <c r="S137" s="73"/>
      <c r="T137" s="73"/>
      <c r="U137" s="73"/>
    </row>
    <row r="138" spans="2:21" x14ac:dyDescent="0.3">
      <c r="B138" s="73"/>
      <c r="C138" s="74"/>
      <c r="D138" s="73"/>
      <c r="E138" s="73"/>
      <c r="F138" s="73"/>
      <c r="G138" s="73"/>
      <c r="H138" s="73"/>
      <c r="I138" s="73"/>
      <c r="J138" s="73"/>
      <c r="K138" s="73"/>
      <c r="L138" s="73"/>
      <c r="M138" s="73"/>
      <c r="N138" s="73"/>
      <c r="O138" s="73"/>
      <c r="P138" s="73"/>
      <c r="Q138" s="73"/>
      <c r="R138" s="73"/>
      <c r="S138" s="73"/>
      <c r="T138" s="73"/>
      <c r="U138" s="73"/>
    </row>
    <row r="139" spans="2:21" x14ac:dyDescent="0.3">
      <c r="B139" s="73"/>
      <c r="C139" s="74"/>
      <c r="D139" s="73"/>
      <c r="E139" s="73"/>
      <c r="F139" s="73"/>
      <c r="G139" s="73"/>
      <c r="H139" s="73"/>
      <c r="I139" s="73"/>
      <c r="J139" s="73"/>
      <c r="K139" s="73"/>
      <c r="L139" s="73"/>
      <c r="M139" s="73"/>
      <c r="N139" s="73"/>
      <c r="O139" s="73"/>
      <c r="P139" s="73"/>
      <c r="Q139" s="73"/>
      <c r="R139" s="73"/>
      <c r="S139" s="73"/>
      <c r="T139" s="73"/>
      <c r="U139" s="73"/>
    </row>
    <row r="140" spans="2:21" x14ac:dyDescent="0.3">
      <c r="B140" s="73"/>
      <c r="C140" s="74"/>
      <c r="D140" s="73"/>
      <c r="E140" s="73"/>
      <c r="F140" s="73"/>
      <c r="G140" s="73"/>
      <c r="H140" s="73"/>
      <c r="I140" s="73"/>
      <c r="J140" s="73"/>
      <c r="K140" s="73"/>
      <c r="L140" s="73"/>
      <c r="M140" s="73"/>
      <c r="N140" s="73"/>
      <c r="O140" s="73"/>
      <c r="P140" s="73"/>
      <c r="Q140" s="73"/>
      <c r="R140" s="73"/>
      <c r="S140" s="73"/>
      <c r="T140" s="73"/>
      <c r="U140" s="73"/>
    </row>
    <row r="141" spans="2:21" x14ac:dyDescent="0.3">
      <c r="B141" s="73"/>
      <c r="C141" s="74"/>
      <c r="D141" s="73"/>
      <c r="E141" s="73"/>
      <c r="F141" s="73"/>
      <c r="G141" s="73"/>
      <c r="H141" s="73"/>
      <c r="I141" s="73"/>
      <c r="J141" s="73"/>
      <c r="K141" s="73"/>
      <c r="L141" s="73"/>
      <c r="M141" s="73"/>
      <c r="N141" s="73"/>
      <c r="O141" s="73"/>
      <c r="P141" s="73"/>
      <c r="Q141" s="73"/>
      <c r="R141" s="73"/>
      <c r="S141" s="73"/>
      <c r="T141" s="73"/>
      <c r="U141" s="73"/>
    </row>
    <row r="142" spans="2:21" x14ac:dyDescent="0.3">
      <c r="B142" s="73"/>
      <c r="C142" s="74"/>
      <c r="D142" s="73"/>
      <c r="E142" s="73"/>
      <c r="F142" s="73"/>
      <c r="G142" s="73"/>
      <c r="H142" s="73"/>
      <c r="I142" s="73"/>
      <c r="J142" s="73"/>
      <c r="K142" s="73"/>
      <c r="L142" s="73"/>
      <c r="M142" s="73"/>
      <c r="N142" s="73"/>
      <c r="O142" s="73"/>
      <c r="P142" s="73"/>
      <c r="Q142" s="73"/>
      <c r="R142" s="73"/>
      <c r="S142" s="73"/>
      <c r="T142" s="73"/>
      <c r="U142" s="73"/>
    </row>
    <row r="143" spans="2:21" x14ac:dyDescent="0.3">
      <c r="B143" s="73"/>
      <c r="C143" s="74"/>
      <c r="D143" s="73"/>
      <c r="E143" s="73"/>
      <c r="F143" s="73"/>
      <c r="G143" s="73"/>
      <c r="H143" s="73"/>
      <c r="I143" s="73"/>
      <c r="J143" s="73"/>
      <c r="K143" s="73"/>
      <c r="L143" s="73"/>
      <c r="M143" s="73"/>
      <c r="N143" s="73"/>
      <c r="O143" s="73"/>
      <c r="P143" s="73"/>
      <c r="Q143" s="73"/>
      <c r="R143" s="73"/>
      <c r="S143" s="73"/>
      <c r="T143" s="73"/>
      <c r="U143" s="73"/>
    </row>
    <row r="144" spans="2:21" x14ac:dyDescent="0.3">
      <c r="B144" s="73"/>
      <c r="C144" s="74"/>
      <c r="D144" s="73"/>
      <c r="E144" s="73"/>
      <c r="F144" s="73"/>
      <c r="G144" s="73"/>
      <c r="H144" s="73"/>
      <c r="I144" s="73"/>
      <c r="J144" s="73"/>
      <c r="K144" s="73"/>
      <c r="L144" s="73"/>
      <c r="M144" s="73"/>
      <c r="N144" s="73"/>
      <c r="O144" s="73"/>
      <c r="P144" s="73"/>
      <c r="Q144" s="73"/>
      <c r="R144" s="73"/>
      <c r="S144" s="73"/>
      <c r="T144" s="73"/>
      <c r="U144" s="73"/>
    </row>
    <row r="145" spans="2:21" x14ac:dyDescent="0.3">
      <c r="B145" s="73"/>
      <c r="C145" s="74"/>
      <c r="D145" s="73"/>
      <c r="E145" s="73"/>
      <c r="F145" s="73"/>
      <c r="G145" s="73"/>
      <c r="H145" s="73"/>
      <c r="I145" s="73"/>
      <c r="J145" s="73"/>
      <c r="K145" s="73"/>
      <c r="L145" s="73"/>
      <c r="M145" s="73"/>
      <c r="N145" s="73"/>
      <c r="O145" s="73"/>
      <c r="P145" s="73"/>
      <c r="Q145" s="73"/>
      <c r="R145" s="73"/>
      <c r="S145" s="73"/>
      <c r="T145" s="73"/>
      <c r="U145" s="73"/>
    </row>
    <row r="146" spans="2:21" x14ac:dyDescent="0.3">
      <c r="B146" s="73"/>
      <c r="C146" s="74"/>
      <c r="D146" s="73"/>
      <c r="E146" s="73"/>
      <c r="F146" s="73"/>
      <c r="G146" s="73"/>
      <c r="H146" s="73"/>
      <c r="I146" s="73"/>
      <c r="J146" s="73"/>
      <c r="K146" s="73"/>
      <c r="L146" s="73"/>
      <c r="M146" s="73"/>
      <c r="N146" s="73"/>
      <c r="O146" s="73"/>
      <c r="P146" s="73"/>
      <c r="Q146" s="73"/>
      <c r="R146" s="73"/>
      <c r="S146" s="73"/>
      <c r="T146" s="73"/>
      <c r="U146" s="73"/>
    </row>
    <row r="147" spans="2:21" x14ac:dyDescent="0.3">
      <c r="B147" s="73"/>
      <c r="C147" s="74"/>
      <c r="D147" s="73"/>
      <c r="E147" s="73"/>
      <c r="F147" s="73"/>
      <c r="G147" s="73"/>
      <c r="H147" s="73"/>
      <c r="I147" s="73"/>
      <c r="J147" s="73"/>
      <c r="K147" s="73"/>
      <c r="L147" s="73"/>
      <c r="M147" s="73"/>
      <c r="N147" s="73"/>
      <c r="O147" s="73"/>
      <c r="P147" s="73"/>
      <c r="Q147" s="73"/>
      <c r="R147" s="73"/>
      <c r="S147" s="73"/>
      <c r="T147" s="73"/>
      <c r="U147" s="73"/>
    </row>
    <row r="148" spans="2:21" x14ac:dyDescent="0.3">
      <c r="B148" s="73"/>
      <c r="C148" s="74"/>
      <c r="D148" s="73"/>
      <c r="E148" s="73"/>
      <c r="F148" s="73"/>
      <c r="G148" s="73"/>
      <c r="H148" s="73"/>
      <c r="I148" s="73"/>
      <c r="J148" s="73"/>
      <c r="K148" s="73"/>
      <c r="L148" s="73"/>
      <c r="M148" s="73"/>
      <c r="N148" s="73"/>
      <c r="O148" s="73"/>
      <c r="P148" s="73"/>
      <c r="Q148" s="73"/>
      <c r="R148" s="73"/>
      <c r="S148" s="73"/>
      <c r="T148" s="73"/>
      <c r="U148" s="73"/>
    </row>
    <row r="149" spans="2:21" x14ac:dyDescent="0.3">
      <c r="B149" s="73"/>
      <c r="C149" s="74"/>
      <c r="D149" s="73"/>
      <c r="E149" s="73"/>
      <c r="F149" s="73"/>
      <c r="G149" s="73"/>
      <c r="H149" s="73"/>
      <c r="I149" s="73"/>
      <c r="J149" s="73"/>
      <c r="K149" s="73"/>
      <c r="L149" s="73"/>
      <c r="M149" s="73"/>
      <c r="N149" s="73"/>
      <c r="O149" s="73"/>
      <c r="P149" s="73"/>
      <c r="Q149" s="73"/>
      <c r="R149" s="73"/>
      <c r="S149" s="73"/>
      <c r="T149" s="73"/>
      <c r="U149" s="73"/>
    </row>
    <row r="150" spans="2:21" x14ac:dyDescent="0.3">
      <c r="B150" s="73"/>
      <c r="C150" s="74"/>
      <c r="D150" s="73"/>
      <c r="E150" s="73"/>
      <c r="F150" s="73"/>
      <c r="G150" s="73"/>
      <c r="H150" s="73"/>
      <c r="I150" s="73"/>
      <c r="J150" s="73"/>
      <c r="K150" s="73"/>
      <c r="L150" s="73"/>
      <c r="M150" s="73"/>
      <c r="N150" s="73"/>
      <c r="O150" s="73"/>
      <c r="P150" s="73"/>
      <c r="Q150" s="73"/>
      <c r="R150" s="73"/>
      <c r="S150" s="73"/>
      <c r="T150" s="73"/>
      <c r="U150" s="73"/>
    </row>
    <row r="151" spans="2:21" x14ac:dyDescent="0.3">
      <c r="B151" s="73"/>
      <c r="C151" s="74"/>
      <c r="D151" s="73"/>
      <c r="E151" s="73"/>
      <c r="F151" s="73"/>
      <c r="G151" s="73"/>
      <c r="H151" s="73"/>
      <c r="I151" s="73"/>
      <c r="J151" s="73"/>
      <c r="K151" s="73"/>
      <c r="L151" s="73"/>
      <c r="M151" s="73"/>
      <c r="N151" s="73"/>
      <c r="O151" s="73"/>
      <c r="P151" s="73"/>
      <c r="Q151" s="73"/>
      <c r="R151" s="73"/>
      <c r="S151" s="73"/>
      <c r="T151" s="73"/>
      <c r="U151" s="73"/>
    </row>
    <row r="152" spans="2:21" x14ac:dyDescent="0.3">
      <c r="B152" s="73"/>
      <c r="C152" s="74"/>
      <c r="D152" s="73"/>
      <c r="E152" s="73"/>
      <c r="F152" s="73"/>
      <c r="G152" s="73"/>
      <c r="H152" s="73"/>
      <c r="I152" s="73"/>
      <c r="J152" s="73"/>
      <c r="K152" s="73"/>
      <c r="L152" s="73"/>
      <c r="M152" s="73"/>
      <c r="N152" s="73"/>
      <c r="O152" s="73"/>
      <c r="P152" s="73"/>
      <c r="Q152" s="73"/>
      <c r="R152" s="73"/>
      <c r="S152" s="73"/>
      <c r="T152" s="73"/>
      <c r="U152" s="73"/>
    </row>
    <row r="153" spans="2:21" x14ac:dyDescent="0.3">
      <c r="B153" s="73"/>
      <c r="C153" s="74"/>
      <c r="D153" s="73"/>
      <c r="E153" s="73"/>
      <c r="F153" s="73"/>
      <c r="G153" s="73"/>
      <c r="H153" s="73"/>
      <c r="I153" s="73"/>
      <c r="J153" s="73"/>
      <c r="K153" s="73"/>
      <c r="L153" s="73"/>
      <c r="M153" s="73"/>
      <c r="N153" s="73"/>
      <c r="O153" s="73"/>
      <c r="P153" s="73"/>
      <c r="Q153" s="73"/>
      <c r="R153" s="73"/>
      <c r="S153" s="73"/>
      <c r="T153" s="73"/>
      <c r="U153" s="73"/>
    </row>
    <row r="154" spans="2:21" x14ac:dyDescent="0.3">
      <c r="B154" s="73"/>
      <c r="C154" s="74"/>
      <c r="D154" s="73"/>
      <c r="E154" s="73"/>
      <c r="F154" s="73"/>
      <c r="G154" s="73"/>
      <c r="H154" s="73"/>
      <c r="I154" s="73"/>
      <c r="J154" s="73"/>
      <c r="K154" s="73"/>
      <c r="L154" s="73"/>
      <c r="M154" s="73"/>
      <c r="N154" s="73"/>
      <c r="O154" s="73"/>
      <c r="P154" s="73"/>
      <c r="Q154" s="73"/>
      <c r="R154" s="73"/>
      <c r="S154" s="73"/>
      <c r="T154" s="73"/>
      <c r="U154" s="73"/>
    </row>
    <row r="155" spans="2:21" x14ac:dyDescent="0.3">
      <c r="B155" s="73"/>
      <c r="C155" s="74"/>
      <c r="D155" s="73"/>
      <c r="E155" s="73"/>
      <c r="F155" s="73"/>
      <c r="G155" s="73"/>
      <c r="H155" s="73"/>
      <c r="I155" s="73"/>
      <c r="J155" s="73"/>
      <c r="K155" s="73"/>
      <c r="L155" s="73"/>
      <c r="M155" s="73"/>
      <c r="N155" s="73"/>
      <c r="O155" s="73"/>
      <c r="P155" s="73"/>
      <c r="Q155" s="73"/>
      <c r="R155" s="73"/>
      <c r="S155" s="73"/>
      <c r="T155" s="73"/>
      <c r="U155" s="73"/>
    </row>
    <row r="156" spans="2:21" x14ac:dyDescent="0.3">
      <c r="B156" s="73"/>
      <c r="C156" s="74"/>
      <c r="D156" s="73"/>
      <c r="E156" s="73"/>
      <c r="F156" s="73"/>
      <c r="G156" s="73"/>
      <c r="H156" s="73"/>
      <c r="I156" s="73"/>
      <c r="J156" s="73"/>
      <c r="K156" s="73"/>
      <c r="L156" s="73"/>
      <c r="M156" s="73"/>
      <c r="N156" s="73"/>
      <c r="O156" s="73"/>
      <c r="P156" s="73"/>
      <c r="Q156" s="73"/>
      <c r="R156" s="73"/>
      <c r="S156" s="73"/>
      <c r="T156" s="73"/>
      <c r="U156" s="73"/>
    </row>
    <row r="157" spans="2:21" x14ac:dyDescent="0.3">
      <c r="B157" s="73"/>
      <c r="C157" s="74"/>
      <c r="D157" s="73"/>
      <c r="E157" s="73"/>
      <c r="F157" s="73"/>
      <c r="G157" s="73"/>
      <c r="H157" s="73"/>
      <c r="I157" s="73"/>
      <c r="J157" s="73"/>
      <c r="K157" s="73"/>
      <c r="L157" s="73"/>
      <c r="M157" s="73"/>
      <c r="N157" s="73"/>
      <c r="O157" s="73"/>
      <c r="P157" s="73"/>
      <c r="Q157" s="73"/>
      <c r="R157" s="73"/>
      <c r="S157" s="73"/>
      <c r="T157" s="73"/>
      <c r="U157" s="73"/>
    </row>
    <row r="158" spans="2:21" x14ac:dyDescent="0.3">
      <c r="B158" s="73"/>
      <c r="C158" s="74"/>
      <c r="D158" s="73"/>
      <c r="E158" s="73"/>
      <c r="F158" s="73"/>
      <c r="G158" s="73"/>
      <c r="H158" s="73"/>
      <c r="I158" s="73"/>
      <c r="J158" s="73"/>
      <c r="K158" s="73"/>
      <c r="L158" s="73"/>
      <c r="M158" s="73"/>
      <c r="N158" s="73"/>
      <c r="O158" s="73"/>
      <c r="P158" s="73"/>
      <c r="Q158" s="73"/>
      <c r="R158" s="73"/>
      <c r="S158" s="73"/>
      <c r="T158" s="73"/>
      <c r="U158" s="73"/>
    </row>
    <row r="159" spans="2:21" x14ac:dyDescent="0.3">
      <c r="B159" s="73"/>
      <c r="C159" s="74"/>
      <c r="D159" s="73"/>
      <c r="E159" s="73"/>
      <c r="F159" s="73"/>
      <c r="G159" s="73"/>
      <c r="H159" s="73"/>
      <c r="I159" s="73"/>
      <c r="J159" s="73"/>
      <c r="K159" s="73"/>
      <c r="L159" s="73"/>
      <c r="M159" s="73"/>
      <c r="N159" s="73"/>
      <c r="O159" s="73"/>
      <c r="P159" s="73"/>
      <c r="Q159" s="73"/>
      <c r="R159" s="73"/>
      <c r="S159" s="73"/>
      <c r="T159" s="73"/>
      <c r="U159" s="73"/>
    </row>
    <row r="160" spans="2:21" x14ac:dyDescent="0.3">
      <c r="B160" s="73"/>
      <c r="C160" s="74"/>
      <c r="D160" s="73"/>
      <c r="E160" s="73"/>
      <c r="F160" s="73"/>
      <c r="G160" s="73"/>
      <c r="H160" s="73"/>
      <c r="I160" s="73"/>
      <c r="J160" s="73"/>
      <c r="K160" s="73"/>
      <c r="L160" s="73"/>
      <c r="M160" s="73"/>
      <c r="N160" s="73"/>
      <c r="O160" s="73"/>
      <c r="P160" s="73"/>
      <c r="Q160" s="73"/>
      <c r="R160" s="73"/>
      <c r="S160" s="73"/>
      <c r="T160" s="73"/>
      <c r="U160" s="73"/>
    </row>
    <row r="161" spans="2:21" x14ac:dyDescent="0.3">
      <c r="B161" s="73"/>
      <c r="C161" s="74"/>
      <c r="D161" s="73"/>
      <c r="E161" s="73"/>
      <c r="F161" s="73"/>
      <c r="G161" s="73"/>
      <c r="H161" s="73"/>
      <c r="I161" s="73"/>
      <c r="J161" s="73"/>
      <c r="K161" s="73"/>
      <c r="L161" s="73"/>
      <c r="M161" s="73"/>
      <c r="N161" s="73"/>
      <c r="O161" s="73"/>
      <c r="P161" s="73"/>
      <c r="Q161" s="73"/>
      <c r="R161" s="73"/>
      <c r="S161" s="73"/>
      <c r="T161" s="73"/>
      <c r="U161" s="73"/>
    </row>
    <row r="162" spans="2:21" x14ac:dyDescent="0.3">
      <c r="B162" s="73"/>
      <c r="C162" s="74"/>
      <c r="D162" s="73"/>
      <c r="E162" s="73"/>
      <c r="F162" s="73"/>
      <c r="G162" s="73"/>
      <c r="H162" s="73"/>
      <c r="I162" s="73"/>
      <c r="J162" s="73"/>
      <c r="K162" s="73"/>
      <c r="L162" s="73"/>
      <c r="M162" s="73"/>
      <c r="N162" s="73"/>
      <c r="O162" s="73"/>
      <c r="P162" s="73"/>
      <c r="Q162" s="73"/>
      <c r="R162" s="73"/>
      <c r="S162" s="73"/>
      <c r="T162" s="73"/>
      <c r="U162" s="73"/>
    </row>
    <row r="163" spans="2:21" x14ac:dyDescent="0.3">
      <c r="B163" s="73"/>
      <c r="C163" s="74"/>
      <c r="D163" s="73"/>
      <c r="E163" s="73"/>
      <c r="F163" s="73"/>
      <c r="G163" s="73"/>
      <c r="H163" s="73"/>
      <c r="I163" s="73"/>
      <c r="J163" s="73"/>
      <c r="K163" s="73"/>
      <c r="L163" s="73"/>
      <c r="M163" s="73"/>
      <c r="N163" s="73"/>
      <c r="O163" s="73"/>
      <c r="P163" s="73"/>
      <c r="Q163" s="73"/>
      <c r="R163" s="73"/>
      <c r="S163" s="73"/>
      <c r="T163" s="73"/>
      <c r="U163" s="73"/>
    </row>
    <row r="164" spans="2:21" x14ac:dyDescent="0.3">
      <c r="B164" s="73"/>
      <c r="C164" s="74"/>
      <c r="D164" s="73"/>
      <c r="E164" s="73"/>
      <c r="F164" s="73"/>
      <c r="G164" s="73"/>
      <c r="H164" s="73"/>
      <c r="I164" s="73"/>
      <c r="J164" s="73"/>
      <c r="K164" s="73"/>
      <c r="L164" s="73"/>
      <c r="M164" s="73"/>
      <c r="N164" s="73"/>
      <c r="O164" s="73"/>
      <c r="P164" s="73"/>
      <c r="Q164" s="73"/>
      <c r="R164" s="73"/>
      <c r="S164" s="73"/>
      <c r="T164" s="73"/>
      <c r="U164" s="73"/>
    </row>
    <row r="165" spans="2:21" x14ac:dyDescent="0.3">
      <c r="B165" s="73"/>
      <c r="C165" s="74"/>
      <c r="D165" s="73"/>
      <c r="E165" s="73"/>
      <c r="F165" s="73"/>
      <c r="G165" s="73"/>
      <c r="H165" s="73"/>
      <c r="I165" s="73"/>
      <c r="J165" s="73"/>
      <c r="K165" s="73"/>
      <c r="L165" s="73"/>
      <c r="M165" s="73"/>
      <c r="N165" s="73"/>
      <c r="O165" s="73"/>
      <c r="P165" s="73"/>
      <c r="Q165" s="73"/>
      <c r="R165" s="73"/>
      <c r="S165" s="73"/>
      <c r="T165" s="73"/>
      <c r="U165" s="73"/>
    </row>
    <row r="166" spans="2:21" x14ac:dyDescent="0.3">
      <c r="B166" s="73"/>
      <c r="C166" s="74"/>
      <c r="D166" s="73"/>
      <c r="E166" s="73"/>
      <c r="F166" s="73"/>
      <c r="G166" s="73"/>
      <c r="H166" s="73"/>
      <c r="I166" s="73"/>
      <c r="J166" s="73"/>
      <c r="K166" s="73"/>
      <c r="L166" s="73"/>
      <c r="M166" s="73"/>
      <c r="N166" s="73"/>
      <c r="O166" s="73"/>
      <c r="P166" s="73"/>
      <c r="Q166" s="73"/>
      <c r="R166" s="73"/>
      <c r="S166" s="73"/>
      <c r="T166" s="73"/>
      <c r="U166" s="73"/>
    </row>
    <row r="167" spans="2:21" x14ac:dyDescent="0.3">
      <c r="B167" s="73"/>
      <c r="C167" s="74"/>
      <c r="D167" s="73"/>
      <c r="E167" s="73"/>
      <c r="F167" s="73"/>
      <c r="G167" s="73"/>
      <c r="H167" s="73"/>
      <c r="I167" s="73"/>
      <c r="J167" s="73"/>
      <c r="K167" s="73"/>
      <c r="L167" s="73"/>
      <c r="M167" s="73"/>
      <c r="N167" s="73"/>
      <c r="O167" s="73"/>
      <c r="P167" s="73"/>
      <c r="Q167" s="73"/>
      <c r="R167" s="73"/>
      <c r="S167" s="73"/>
      <c r="T167" s="73"/>
      <c r="U167" s="73"/>
    </row>
    <row r="168" spans="2:21" x14ac:dyDescent="0.3">
      <c r="B168" s="73"/>
      <c r="C168" s="74"/>
      <c r="D168" s="73"/>
      <c r="E168" s="73"/>
      <c r="F168" s="73"/>
      <c r="G168" s="73"/>
      <c r="H168" s="73"/>
      <c r="I168" s="73"/>
      <c r="J168" s="73"/>
      <c r="K168" s="73"/>
      <c r="L168" s="73"/>
      <c r="M168" s="73"/>
      <c r="N168" s="73"/>
      <c r="O168" s="73"/>
      <c r="P168" s="73"/>
      <c r="Q168" s="73"/>
      <c r="R168" s="73"/>
      <c r="S168" s="73"/>
      <c r="T168" s="73"/>
      <c r="U168" s="73"/>
    </row>
    <row r="169" spans="2:21" x14ac:dyDescent="0.3">
      <c r="B169" s="73"/>
      <c r="C169" s="74"/>
      <c r="D169" s="73"/>
      <c r="E169" s="73"/>
      <c r="F169" s="73"/>
      <c r="G169" s="73"/>
      <c r="H169" s="73"/>
      <c r="I169" s="73"/>
      <c r="J169" s="73"/>
      <c r="K169" s="73"/>
      <c r="L169" s="73"/>
      <c r="M169" s="73"/>
      <c r="N169" s="73"/>
      <c r="O169" s="73"/>
      <c r="P169" s="73"/>
      <c r="Q169" s="73"/>
      <c r="R169" s="73"/>
      <c r="S169" s="73"/>
      <c r="T169" s="73"/>
      <c r="U169" s="73"/>
    </row>
    <row r="170" spans="2:21" x14ac:dyDescent="0.3">
      <c r="B170" s="73"/>
      <c r="C170" s="74"/>
      <c r="D170" s="73"/>
      <c r="E170" s="73"/>
      <c r="F170" s="73"/>
      <c r="G170" s="73"/>
      <c r="H170" s="73"/>
      <c r="I170" s="73"/>
      <c r="J170" s="73"/>
      <c r="K170" s="73"/>
      <c r="L170" s="73"/>
      <c r="M170" s="73"/>
      <c r="N170" s="73"/>
      <c r="O170" s="73"/>
      <c r="P170" s="73"/>
      <c r="Q170" s="73"/>
      <c r="R170" s="73"/>
      <c r="S170" s="73"/>
      <c r="T170" s="73"/>
      <c r="U170" s="73"/>
    </row>
    <row r="171" spans="2:21" x14ac:dyDescent="0.3">
      <c r="B171" s="73"/>
      <c r="C171" s="74"/>
      <c r="D171" s="73"/>
      <c r="E171" s="73"/>
      <c r="F171" s="73"/>
      <c r="G171" s="73"/>
      <c r="H171" s="73"/>
      <c r="I171" s="73"/>
      <c r="J171" s="73"/>
      <c r="K171" s="73"/>
      <c r="L171" s="73"/>
      <c r="M171" s="73"/>
      <c r="N171" s="73"/>
      <c r="O171" s="73"/>
      <c r="P171" s="73"/>
      <c r="Q171" s="73"/>
      <c r="R171" s="73"/>
      <c r="S171" s="73"/>
      <c r="T171" s="73"/>
      <c r="U171" s="73"/>
    </row>
    <row r="172" spans="2:21" x14ac:dyDescent="0.3">
      <c r="B172" s="73"/>
      <c r="C172" s="74"/>
      <c r="D172" s="73"/>
      <c r="E172" s="73"/>
      <c r="F172" s="73"/>
      <c r="G172" s="73"/>
      <c r="H172" s="73"/>
      <c r="I172" s="73"/>
      <c r="J172" s="73"/>
      <c r="K172" s="73"/>
      <c r="L172" s="73"/>
      <c r="M172" s="73"/>
      <c r="N172" s="73"/>
      <c r="O172" s="73"/>
      <c r="P172" s="73"/>
      <c r="Q172" s="73"/>
      <c r="R172" s="73"/>
      <c r="S172" s="73"/>
      <c r="T172" s="73"/>
      <c r="U172" s="73"/>
    </row>
    <row r="173" spans="2:21" x14ac:dyDescent="0.3">
      <c r="B173" s="73"/>
      <c r="C173" s="74"/>
      <c r="D173" s="73"/>
      <c r="E173" s="73"/>
      <c r="F173" s="73"/>
      <c r="G173" s="73"/>
      <c r="H173" s="73"/>
      <c r="I173" s="73"/>
      <c r="J173" s="73"/>
      <c r="K173" s="73"/>
      <c r="L173" s="73"/>
      <c r="M173" s="73"/>
      <c r="N173" s="73"/>
      <c r="O173" s="73"/>
      <c r="P173" s="73"/>
      <c r="Q173" s="73"/>
      <c r="R173" s="73"/>
      <c r="S173" s="73"/>
      <c r="T173" s="73"/>
      <c r="U173" s="73"/>
    </row>
    <row r="174" spans="2:21" x14ac:dyDescent="0.3">
      <c r="B174" s="73"/>
      <c r="C174" s="74"/>
      <c r="D174" s="73"/>
      <c r="E174" s="73"/>
      <c r="F174" s="73"/>
      <c r="G174" s="73"/>
      <c r="H174" s="73"/>
      <c r="I174" s="73"/>
      <c r="J174" s="73"/>
      <c r="K174" s="73"/>
      <c r="L174" s="73"/>
      <c r="M174" s="73"/>
      <c r="N174" s="73"/>
      <c r="O174" s="73"/>
      <c r="P174" s="73"/>
      <c r="Q174" s="73"/>
      <c r="R174" s="73"/>
      <c r="S174" s="73"/>
      <c r="T174" s="73"/>
      <c r="U174" s="73"/>
    </row>
    <row r="175" spans="2:21" x14ac:dyDescent="0.3">
      <c r="B175" s="73"/>
      <c r="C175" s="74"/>
      <c r="D175" s="73"/>
      <c r="E175" s="73"/>
      <c r="F175" s="73"/>
      <c r="G175" s="73"/>
      <c r="H175" s="73"/>
      <c r="I175" s="73"/>
      <c r="J175" s="73"/>
      <c r="K175" s="73"/>
      <c r="L175" s="73"/>
      <c r="M175" s="73"/>
      <c r="N175" s="73"/>
      <c r="O175" s="73"/>
      <c r="P175" s="73"/>
      <c r="Q175" s="73"/>
      <c r="R175" s="73"/>
      <c r="S175" s="73"/>
      <c r="T175" s="73"/>
      <c r="U175" s="73"/>
    </row>
    <row r="176" spans="2:21" x14ac:dyDescent="0.3">
      <c r="B176" s="73"/>
      <c r="C176" s="74"/>
      <c r="D176" s="73"/>
      <c r="E176" s="73"/>
      <c r="F176" s="73"/>
      <c r="G176" s="73"/>
      <c r="H176" s="73"/>
      <c r="I176" s="73"/>
      <c r="J176" s="73"/>
      <c r="K176" s="73"/>
      <c r="L176" s="73"/>
      <c r="M176" s="73"/>
      <c r="N176" s="73"/>
      <c r="O176" s="73"/>
      <c r="P176" s="73"/>
      <c r="Q176" s="73"/>
      <c r="R176" s="73"/>
      <c r="S176" s="73"/>
      <c r="T176" s="73"/>
      <c r="U176" s="73"/>
    </row>
    <row r="177" spans="2:21" x14ac:dyDescent="0.3">
      <c r="B177" s="73"/>
      <c r="C177" s="74"/>
      <c r="D177" s="73"/>
      <c r="E177" s="73"/>
      <c r="F177" s="73"/>
      <c r="G177" s="73"/>
      <c r="H177" s="73"/>
      <c r="I177" s="73"/>
      <c r="J177" s="73"/>
      <c r="K177" s="73"/>
      <c r="L177" s="73"/>
      <c r="M177" s="73"/>
      <c r="N177" s="73"/>
      <c r="O177" s="73"/>
      <c r="P177" s="73"/>
      <c r="Q177" s="73"/>
      <c r="R177" s="73"/>
      <c r="S177" s="73"/>
      <c r="T177" s="73"/>
      <c r="U177" s="73"/>
    </row>
    <row r="178" spans="2:21" x14ac:dyDescent="0.3">
      <c r="B178" s="73"/>
      <c r="C178" s="74"/>
      <c r="D178" s="73"/>
      <c r="E178" s="73"/>
      <c r="F178" s="73"/>
      <c r="G178" s="73"/>
      <c r="H178" s="73"/>
      <c r="I178" s="73"/>
      <c r="J178" s="73"/>
      <c r="K178" s="73"/>
      <c r="L178" s="73"/>
      <c r="M178" s="73"/>
      <c r="N178" s="73"/>
      <c r="O178" s="73"/>
      <c r="P178" s="73"/>
      <c r="Q178" s="73"/>
      <c r="R178" s="73"/>
      <c r="S178" s="73"/>
      <c r="T178" s="73"/>
      <c r="U178" s="73"/>
    </row>
    <row r="179" spans="2:21" x14ac:dyDescent="0.3">
      <c r="B179" s="73"/>
      <c r="C179" s="74"/>
      <c r="D179" s="73"/>
      <c r="E179" s="73"/>
      <c r="F179" s="73"/>
      <c r="G179" s="73"/>
      <c r="H179" s="73"/>
      <c r="I179" s="73"/>
      <c r="J179" s="73"/>
      <c r="K179" s="73"/>
      <c r="L179" s="73"/>
      <c r="M179" s="73"/>
      <c r="N179" s="73"/>
      <c r="O179" s="73"/>
      <c r="P179" s="73"/>
      <c r="Q179" s="73"/>
      <c r="R179" s="73"/>
      <c r="S179" s="73"/>
      <c r="T179" s="73"/>
      <c r="U179" s="73"/>
    </row>
    <row r="180" spans="2:21" x14ac:dyDescent="0.3">
      <c r="B180" s="73"/>
      <c r="C180" s="74"/>
      <c r="D180" s="73"/>
      <c r="E180" s="73"/>
      <c r="F180" s="73"/>
      <c r="G180" s="73"/>
      <c r="H180" s="73"/>
      <c r="I180" s="73"/>
      <c r="J180" s="73"/>
      <c r="K180" s="73"/>
      <c r="L180" s="73"/>
      <c r="M180" s="73"/>
      <c r="N180" s="73"/>
      <c r="O180" s="73"/>
      <c r="P180" s="73"/>
      <c r="Q180" s="73"/>
      <c r="R180" s="73"/>
      <c r="S180" s="73"/>
      <c r="T180" s="73"/>
      <c r="U180" s="73"/>
    </row>
    <row r="181" spans="2:21" x14ac:dyDescent="0.3">
      <c r="B181" s="73"/>
      <c r="C181" s="74"/>
      <c r="D181" s="73"/>
      <c r="E181" s="73"/>
      <c r="F181" s="73"/>
      <c r="G181" s="73"/>
      <c r="H181" s="73"/>
      <c r="I181" s="73"/>
      <c r="J181" s="73"/>
      <c r="K181" s="73"/>
      <c r="L181" s="73"/>
      <c r="M181" s="73"/>
      <c r="N181" s="73"/>
      <c r="O181" s="73"/>
      <c r="P181" s="73"/>
      <c r="Q181" s="73"/>
      <c r="R181" s="73"/>
      <c r="S181" s="73"/>
      <c r="T181" s="73"/>
      <c r="U181" s="73"/>
    </row>
    <row r="182" spans="2:21" x14ac:dyDescent="0.3">
      <c r="B182" s="73"/>
      <c r="C182" s="74"/>
      <c r="D182" s="73"/>
      <c r="E182" s="73"/>
      <c r="F182" s="73"/>
      <c r="G182" s="73"/>
      <c r="H182" s="73"/>
      <c r="I182" s="73"/>
      <c r="J182" s="73"/>
      <c r="K182" s="73"/>
      <c r="L182" s="73"/>
      <c r="M182" s="73"/>
      <c r="N182" s="73"/>
      <c r="O182" s="73"/>
      <c r="P182" s="73"/>
      <c r="Q182" s="73"/>
      <c r="R182" s="73"/>
      <c r="S182" s="73"/>
      <c r="T182" s="73"/>
      <c r="U182" s="73"/>
    </row>
    <row r="183" spans="2:21" x14ac:dyDescent="0.3">
      <c r="B183" s="73"/>
      <c r="C183" s="74"/>
      <c r="D183" s="73"/>
      <c r="E183" s="73"/>
      <c r="F183" s="73"/>
      <c r="G183" s="73"/>
      <c r="H183" s="73"/>
      <c r="I183" s="73"/>
      <c r="J183" s="73"/>
      <c r="K183" s="73"/>
      <c r="L183" s="73"/>
      <c r="M183" s="73"/>
      <c r="N183" s="73"/>
      <c r="O183" s="73"/>
      <c r="P183" s="73"/>
      <c r="Q183" s="73"/>
      <c r="R183" s="73"/>
      <c r="S183" s="73"/>
      <c r="T183" s="73"/>
      <c r="U183" s="73"/>
    </row>
    <row r="184" spans="2:21" x14ac:dyDescent="0.3">
      <c r="B184" s="73"/>
      <c r="C184" s="74"/>
      <c r="D184" s="73"/>
      <c r="E184" s="73"/>
      <c r="F184" s="73"/>
      <c r="G184" s="73"/>
      <c r="H184" s="73"/>
      <c r="I184" s="73"/>
      <c r="J184" s="73"/>
      <c r="K184" s="73"/>
      <c r="L184" s="73"/>
      <c r="M184" s="73"/>
      <c r="N184" s="73"/>
      <c r="O184" s="73"/>
      <c r="P184" s="73"/>
      <c r="Q184" s="73"/>
      <c r="R184" s="73"/>
      <c r="S184" s="73"/>
      <c r="T184" s="73"/>
      <c r="U184" s="73"/>
    </row>
    <row r="185" spans="2:21" x14ac:dyDescent="0.3">
      <c r="B185" s="73"/>
      <c r="C185" s="74"/>
      <c r="D185" s="73"/>
      <c r="E185" s="73"/>
      <c r="F185" s="73"/>
      <c r="G185" s="73"/>
      <c r="H185" s="73"/>
      <c r="I185" s="73"/>
      <c r="J185" s="73"/>
      <c r="K185" s="73"/>
      <c r="L185" s="73"/>
      <c r="M185" s="73"/>
      <c r="N185" s="73"/>
      <c r="O185" s="73"/>
      <c r="P185" s="73"/>
      <c r="Q185" s="73"/>
      <c r="R185" s="73"/>
      <c r="S185" s="73"/>
      <c r="T185" s="73"/>
      <c r="U185" s="73"/>
    </row>
    <row r="186" spans="2:21" x14ac:dyDescent="0.3">
      <c r="B186" s="73"/>
      <c r="C186" s="74"/>
      <c r="D186" s="73"/>
      <c r="E186" s="73"/>
      <c r="F186" s="73"/>
      <c r="G186" s="73"/>
      <c r="H186" s="73"/>
      <c r="I186" s="73"/>
      <c r="J186" s="73"/>
      <c r="K186" s="73"/>
      <c r="L186" s="73"/>
      <c r="M186" s="73"/>
      <c r="N186" s="73"/>
      <c r="O186" s="73"/>
      <c r="P186" s="73"/>
      <c r="Q186" s="73"/>
      <c r="R186" s="73"/>
      <c r="S186" s="73"/>
      <c r="T186" s="73"/>
      <c r="U186" s="73"/>
    </row>
    <row r="187" spans="2:21" x14ac:dyDescent="0.3">
      <c r="B187" s="73"/>
      <c r="C187" s="74"/>
      <c r="D187" s="73"/>
      <c r="E187" s="73"/>
      <c r="F187" s="73"/>
      <c r="G187" s="73"/>
      <c r="H187" s="73"/>
      <c r="I187" s="73"/>
      <c r="J187" s="73"/>
      <c r="K187" s="73"/>
      <c r="L187" s="73"/>
      <c r="M187" s="73"/>
      <c r="N187" s="73"/>
      <c r="O187" s="73"/>
      <c r="P187" s="73"/>
      <c r="Q187" s="73"/>
      <c r="R187" s="73"/>
      <c r="S187" s="73"/>
      <c r="T187" s="73"/>
      <c r="U187" s="73"/>
    </row>
    <row r="188" spans="2:21" x14ac:dyDescent="0.3">
      <c r="B188" s="73"/>
      <c r="C188" s="74"/>
      <c r="D188" s="73"/>
      <c r="E188" s="73"/>
      <c r="F188" s="73"/>
      <c r="G188" s="73"/>
      <c r="H188" s="73"/>
      <c r="I188" s="73"/>
      <c r="J188" s="73"/>
      <c r="K188" s="73"/>
      <c r="L188" s="73"/>
      <c r="M188" s="73"/>
      <c r="N188" s="73"/>
      <c r="O188" s="73"/>
      <c r="P188" s="73"/>
      <c r="Q188" s="73"/>
      <c r="R188" s="73"/>
      <c r="S188" s="73"/>
      <c r="T188" s="73"/>
      <c r="U188" s="73"/>
    </row>
    <row r="189" spans="2:21" x14ac:dyDescent="0.3">
      <c r="B189" s="73"/>
      <c r="C189" s="74"/>
      <c r="D189" s="73"/>
      <c r="E189" s="73"/>
      <c r="F189" s="73"/>
      <c r="G189" s="73"/>
      <c r="H189" s="73"/>
      <c r="I189" s="73"/>
      <c r="J189" s="73"/>
      <c r="K189" s="73"/>
      <c r="L189" s="73"/>
      <c r="M189" s="73"/>
      <c r="N189" s="73"/>
      <c r="O189" s="73"/>
      <c r="P189" s="73"/>
      <c r="Q189" s="73"/>
      <c r="R189" s="73"/>
      <c r="S189" s="73"/>
      <c r="T189" s="73"/>
      <c r="U189" s="73"/>
    </row>
    <row r="190" spans="2:21" x14ac:dyDescent="0.3">
      <c r="B190" s="73"/>
      <c r="C190" s="74"/>
      <c r="D190" s="73"/>
      <c r="E190" s="73"/>
      <c r="F190" s="73"/>
      <c r="G190" s="73"/>
      <c r="H190" s="73"/>
      <c r="I190" s="73"/>
      <c r="J190" s="73"/>
      <c r="K190" s="73"/>
      <c r="L190" s="73"/>
      <c r="M190" s="73"/>
      <c r="N190" s="73"/>
      <c r="O190" s="73"/>
      <c r="P190" s="73"/>
      <c r="Q190" s="73"/>
      <c r="R190" s="73"/>
      <c r="S190" s="73"/>
      <c r="T190" s="73"/>
      <c r="U190" s="73"/>
    </row>
    <row r="191" spans="2:21" x14ac:dyDescent="0.3">
      <c r="B191" s="73"/>
      <c r="C191" s="74"/>
      <c r="D191" s="73"/>
      <c r="E191" s="73"/>
      <c r="F191" s="73"/>
      <c r="G191" s="73"/>
      <c r="H191" s="73"/>
      <c r="I191" s="73"/>
      <c r="J191" s="73"/>
      <c r="K191" s="73"/>
      <c r="L191" s="73"/>
      <c r="M191" s="73"/>
      <c r="N191" s="73"/>
      <c r="O191" s="73"/>
      <c r="P191" s="73"/>
      <c r="Q191" s="73"/>
      <c r="R191" s="73"/>
      <c r="S191" s="73"/>
      <c r="T191" s="73"/>
      <c r="U191" s="73"/>
    </row>
    <row r="192" spans="2:21" x14ac:dyDescent="0.3">
      <c r="B192" s="73"/>
      <c r="C192" s="74"/>
      <c r="D192" s="73"/>
      <c r="E192" s="73"/>
      <c r="F192" s="73"/>
      <c r="G192" s="73"/>
      <c r="H192" s="73"/>
      <c r="I192" s="73"/>
      <c r="J192" s="73"/>
      <c r="K192" s="73"/>
      <c r="L192" s="73"/>
      <c r="M192" s="73"/>
      <c r="N192" s="73"/>
      <c r="O192" s="73"/>
      <c r="P192" s="73"/>
      <c r="Q192" s="73"/>
      <c r="R192" s="73"/>
      <c r="S192" s="73"/>
      <c r="T192" s="73"/>
      <c r="U192" s="73"/>
    </row>
    <row r="193" spans="2:21" x14ac:dyDescent="0.3">
      <c r="B193" s="73"/>
      <c r="C193" s="74"/>
      <c r="D193" s="73"/>
      <c r="E193" s="73"/>
      <c r="F193" s="73"/>
      <c r="G193" s="73"/>
      <c r="H193" s="73"/>
      <c r="I193" s="73"/>
      <c r="J193" s="73"/>
      <c r="K193" s="73"/>
      <c r="L193" s="73"/>
      <c r="M193" s="73"/>
      <c r="N193" s="73"/>
      <c r="O193" s="73"/>
      <c r="P193" s="73"/>
      <c r="Q193" s="73"/>
      <c r="R193" s="73"/>
      <c r="S193" s="73"/>
      <c r="T193" s="73"/>
      <c r="U193" s="73"/>
    </row>
    <row r="194" spans="2:21" x14ac:dyDescent="0.3">
      <c r="B194" s="73"/>
      <c r="C194" s="74"/>
      <c r="D194" s="73"/>
      <c r="E194" s="73"/>
      <c r="F194" s="73"/>
      <c r="G194" s="73"/>
      <c r="H194" s="73"/>
      <c r="I194" s="73"/>
      <c r="J194" s="73"/>
      <c r="K194" s="73"/>
      <c r="L194" s="73"/>
      <c r="M194" s="73"/>
      <c r="N194" s="73"/>
      <c r="O194" s="73"/>
      <c r="P194" s="73"/>
      <c r="Q194" s="73"/>
      <c r="R194" s="73"/>
      <c r="S194" s="73"/>
      <c r="T194" s="73"/>
      <c r="U194" s="73"/>
    </row>
    <row r="195" spans="2:21" x14ac:dyDescent="0.3">
      <c r="B195" s="73"/>
      <c r="C195" s="74"/>
      <c r="D195" s="73"/>
      <c r="E195" s="73"/>
      <c r="F195" s="73"/>
      <c r="G195" s="73"/>
      <c r="H195" s="73"/>
      <c r="I195" s="73"/>
      <c r="J195" s="73"/>
      <c r="K195" s="73"/>
      <c r="L195" s="73"/>
      <c r="M195" s="73"/>
      <c r="N195" s="73"/>
      <c r="O195" s="73"/>
      <c r="P195" s="73"/>
      <c r="Q195" s="73"/>
      <c r="R195" s="73"/>
      <c r="S195" s="73"/>
      <c r="T195" s="73"/>
      <c r="U195" s="73"/>
    </row>
    <row r="196" spans="2:21" x14ac:dyDescent="0.3">
      <c r="B196" s="73"/>
      <c r="C196" s="74"/>
      <c r="D196" s="73"/>
      <c r="E196" s="73"/>
      <c r="F196" s="73"/>
      <c r="G196" s="73"/>
      <c r="H196" s="73"/>
      <c r="I196" s="73"/>
      <c r="J196" s="73"/>
      <c r="K196" s="73"/>
      <c r="L196" s="73"/>
      <c r="M196" s="73"/>
      <c r="N196" s="73"/>
      <c r="O196" s="73"/>
      <c r="P196" s="73"/>
      <c r="Q196" s="73"/>
      <c r="R196" s="73"/>
      <c r="S196" s="73"/>
      <c r="T196" s="73"/>
      <c r="U196" s="73"/>
    </row>
    <row r="197" spans="2:21" x14ac:dyDescent="0.3">
      <c r="B197" s="73"/>
      <c r="C197" s="74"/>
      <c r="D197" s="73"/>
      <c r="E197" s="73"/>
      <c r="F197" s="73"/>
      <c r="G197" s="73"/>
      <c r="H197" s="73"/>
      <c r="I197" s="73"/>
      <c r="J197" s="73"/>
      <c r="K197" s="73"/>
      <c r="L197" s="73"/>
      <c r="M197" s="73"/>
      <c r="N197" s="73"/>
      <c r="O197" s="73"/>
      <c r="P197" s="73"/>
      <c r="Q197" s="73"/>
      <c r="R197" s="73"/>
      <c r="S197" s="73"/>
      <c r="T197" s="73"/>
      <c r="U197" s="73"/>
    </row>
    <row r="198" spans="2:21" x14ac:dyDescent="0.3">
      <c r="B198" s="73"/>
      <c r="C198" s="74"/>
      <c r="D198" s="73"/>
      <c r="E198" s="73"/>
      <c r="F198" s="73"/>
      <c r="G198" s="73"/>
      <c r="H198" s="73"/>
      <c r="I198" s="73"/>
      <c r="J198" s="73"/>
      <c r="K198" s="73"/>
      <c r="L198" s="73"/>
      <c r="M198" s="73"/>
      <c r="N198" s="73"/>
      <c r="O198" s="73"/>
      <c r="P198" s="73"/>
      <c r="Q198" s="73"/>
      <c r="R198" s="73"/>
      <c r="S198" s="73"/>
      <c r="T198" s="73"/>
      <c r="U198" s="73"/>
    </row>
    <row r="199" spans="2:21" x14ac:dyDescent="0.3">
      <c r="B199" s="73"/>
      <c r="C199" s="74"/>
      <c r="D199" s="73"/>
      <c r="E199" s="73"/>
      <c r="F199" s="73"/>
      <c r="G199" s="73"/>
      <c r="H199" s="73"/>
      <c r="I199" s="73"/>
      <c r="J199" s="73"/>
      <c r="K199" s="73"/>
      <c r="L199" s="73"/>
      <c r="M199" s="73"/>
      <c r="N199" s="73"/>
      <c r="O199" s="73"/>
      <c r="P199" s="73"/>
      <c r="Q199" s="73"/>
      <c r="R199" s="73"/>
      <c r="S199" s="73"/>
      <c r="T199" s="73"/>
      <c r="U199" s="73"/>
    </row>
    <row r="200" spans="2:21" x14ac:dyDescent="0.3">
      <c r="B200" s="73"/>
      <c r="C200" s="74"/>
      <c r="D200" s="73"/>
      <c r="E200" s="73"/>
      <c r="F200" s="73"/>
      <c r="G200" s="73"/>
      <c r="H200" s="73"/>
      <c r="I200" s="73"/>
      <c r="J200" s="73"/>
      <c r="K200" s="73"/>
      <c r="L200" s="73"/>
      <c r="M200" s="73"/>
      <c r="N200" s="73"/>
      <c r="O200" s="73"/>
      <c r="P200" s="73"/>
      <c r="Q200" s="73"/>
      <c r="R200" s="73"/>
      <c r="S200" s="73"/>
      <c r="T200" s="73"/>
      <c r="U200" s="73"/>
    </row>
    <row r="201" spans="2:21" x14ac:dyDescent="0.3">
      <c r="B201" s="73"/>
      <c r="C201" s="74"/>
      <c r="D201" s="73"/>
      <c r="E201" s="73"/>
      <c r="F201" s="73"/>
      <c r="G201" s="73"/>
      <c r="H201" s="73"/>
      <c r="I201" s="73"/>
      <c r="J201" s="73"/>
      <c r="K201" s="73"/>
      <c r="L201" s="73"/>
      <c r="M201" s="73"/>
      <c r="N201" s="73"/>
      <c r="O201" s="73"/>
      <c r="P201" s="73"/>
      <c r="Q201" s="73"/>
      <c r="R201" s="73"/>
      <c r="S201" s="73"/>
      <c r="T201" s="73"/>
      <c r="U201" s="73"/>
    </row>
    <row r="202" spans="2:21" x14ac:dyDescent="0.3">
      <c r="B202" s="73"/>
      <c r="C202" s="74"/>
      <c r="D202" s="73"/>
      <c r="E202" s="73"/>
      <c r="F202" s="73"/>
      <c r="G202" s="73"/>
      <c r="H202" s="73"/>
      <c r="I202" s="73"/>
      <c r="J202" s="73"/>
      <c r="K202" s="73"/>
      <c r="L202" s="73"/>
      <c r="M202" s="73"/>
      <c r="N202" s="73"/>
      <c r="O202" s="73"/>
      <c r="P202" s="73"/>
      <c r="Q202" s="73"/>
      <c r="R202" s="73"/>
      <c r="S202" s="73"/>
      <c r="T202" s="73"/>
      <c r="U202" s="73"/>
    </row>
    <row r="203" spans="2:21" x14ac:dyDescent="0.3">
      <c r="B203" s="73"/>
      <c r="C203" s="74"/>
      <c r="D203" s="73"/>
      <c r="E203" s="73"/>
      <c r="F203" s="73"/>
      <c r="G203" s="73"/>
      <c r="H203" s="73"/>
      <c r="I203" s="73"/>
      <c r="J203" s="73"/>
      <c r="K203" s="73"/>
      <c r="L203" s="73"/>
      <c r="M203" s="73"/>
      <c r="N203" s="73"/>
      <c r="O203" s="73"/>
      <c r="P203" s="73"/>
      <c r="Q203" s="73"/>
      <c r="R203" s="73"/>
      <c r="S203" s="73"/>
      <c r="T203" s="73"/>
      <c r="U203" s="73"/>
    </row>
    <row r="204" spans="2:21" x14ac:dyDescent="0.3">
      <c r="B204" s="73"/>
      <c r="C204" s="74"/>
      <c r="D204" s="73"/>
      <c r="E204" s="73"/>
      <c r="F204" s="73"/>
      <c r="G204" s="73"/>
      <c r="H204" s="73"/>
      <c r="I204" s="73"/>
      <c r="J204" s="73"/>
      <c r="K204" s="73"/>
      <c r="L204" s="73"/>
      <c r="M204" s="73"/>
      <c r="N204" s="73"/>
      <c r="O204" s="73"/>
      <c r="P204" s="73"/>
      <c r="Q204" s="73"/>
      <c r="R204" s="73"/>
      <c r="S204" s="73"/>
      <c r="T204" s="73"/>
      <c r="U204" s="73"/>
    </row>
    <row r="205" spans="2:21" x14ac:dyDescent="0.3">
      <c r="B205" s="73"/>
      <c r="C205" s="74"/>
      <c r="D205" s="73"/>
      <c r="E205" s="73"/>
      <c r="F205" s="73"/>
      <c r="G205" s="73"/>
      <c r="H205" s="73"/>
      <c r="I205" s="73"/>
      <c r="J205" s="73"/>
      <c r="K205" s="73"/>
      <c r="L205" s="73"/>
      <c r="M205" s="73"/>
      <c r="N205" s="73"/>
      <c r="O205" s="73"/>
      <c r="P205" s="73"/>
      <c r="Q205" s="73"/>
      <c r="R205" s="73"/>
      <c r="S205" s="73"/>
      <c r="T205" s="73"/>
      <c r="U205" s="73"/>
    </row>
    <row r="206" spans="2:21" x14ac:dyDescent="0.3">
      <c r="B206" s="73"/>
      <c r="C206" s="74"/>
      <c r="D206" s="73"/>
      <c r="E206" s="73"/>
      <c r="F206" s="73"/>
      <c r="G206" s="73"/>
      <c r="H206" s="73"/>
      <c r="I206" s="73"/>
      <c r="J206" s="73"/>
      <c r="K206" s="73"/>
      <c r="L206" s="73"/>
      <c r="M206" s="73"/>
      <c r="N206" s="73"/>
      <c r="O206" s="73"/>
      <c r="P206" s="73"/>
      <c r="Q206" s="73"/>
      <c r="R206" s="73"/>
      <c r="S206" s="73"/>
      <c r="T206" s="73"/>
      <c r="U206" s="73"/>
    </row>
    <row r="207" spans="2:21" x14ac:dyDescent="0.3">
      <c r="B207" s="73"/>
      <c r="C207" s="74"/>
      <c r="D207" s="73"/>
      <c r="E207" s="73"/>
      <c r="F207" s="73"/>
      <c r="G207" s="73"/>
      <c r="H207" s="73"/>
      <c r="I207" s="73"/>
      <c r="J207" s="73"/>
      <c r="K207" s="73"/>
      <c r="L207" s="73"/>
      <c r="M207" s="73"/>
      <c r="N207" s="73"/>
      <c r="O207" s="73"/>
      <c r="P207" s="73"/>
      <c r="Q207" s="73"/>
      <c r="R207" s="73"/>
      <c r="S207" s="73"/>
      <c r="T207" s="73"/>
      <c r="U207" s="73"/>
    </row>
    <row r="208" spans="2:21" x14ac:dyDescent="0.3">
      <c r="B208" s="73"/>
      <c r="C208" s="74"/>
      <c r="D208" s="73"/>
      <c r="E208" s="73"/>
      <c r="F208" s="73"/>
      <c r="G208" s="73"/>
      <c r="H208" s="73"/>
      <c r="I208" s="73"/>
      <c r="J208" s="73"/>
      <c r="K208" s="73"/>
      <c r="L208" s="73"/>
      <c r="M208" s="73"/>
      <c r="N208" s="73"/>
      <c r="O208" s="73"/>
      <c r="P208" s="73"/>
      <c r="Q208" s="73"/>
      <c r="R208" s="73"/>
      <c r="S208" s="73"/>
      <c r="T208" s="73"/>
      <c r="U208" s="73"/>
    </row>
    <row r="209" spans="2:21" x14ac:dyDescent="0.3">
      <c r="B209" s="73"/>
      <c r="C209" s="74"/>
      <c r="D209" s="73"/>
      <c r="E209" s="73"/>
      <c r="F209" s="73"/>
      <c r="G209" s="73"/>
      <c r="H209" s="73"/>
      <c r="I209" s="73"/>
      <c r="J209" s="73"/>
      <c r="K209" s="73"/>
      <c r="L209" s="73"/>
      <c r="M209" s="73"/>
      <c r="N209" s="73"/>
      <c r="O209" s="73"/>
      <c r="P209" s="73"/>
      <c r="Q209" s="73"/>
      <c r="R209" s="73"/>
      <c r="S209" s="73"/>
      <c r="T209" s="73"/>
      <c r="U209" s="73"/>
    </row>
    <row r="210" spans="2:21" x14ac:dyDescent="0.3">
      <c r="B210" s="73"/>
      <c r="C210" s="74"/>
      <c r="D210" s="73"/>
      <c r="E210" s="73"/>
      <c r="F210" s="73"/>
      <c r="G210" s="73"/>
      <c r="H210" s="73"/>
      <c r="I210" s="73"/>
      <c r="J210" s="73"/>
      <c r="K210" s="73"/>
      <c r="L210" s="73"/>
      <c r="M210" s="73"/>
      <c r="N210" s="73"/>
      <c r="O210" s="73"/>
      <c r="P210" s="73"/>
      <c r="Q210" s="73"/>
      <c r="R210" s="73"/>
      <c r="S210" s="73"/>
      <c r="T210" s="73"/>
      <c r="U210" s="73"/>
    </row>
    <row r="211" spans="2:21" x14ac:dyDescent="0.3">
      <c r="B211" s="73"/>
      <c r="C211" s="74"/>
      <c r="D211" s="73"/>
      <c r="E211" s="73"/>
      <c r="F211" s="73"/>
      <c r="G211" s="73"/>
      <c r="H211" s="73"/>
      <c r="I211" s="73"/>
      <c r="J211" s="73"/>
      <c r="K211" s="73"/>
      <c r="L211" s="73"/>
      <c r="M211" s="73"/>
      <c r="N211" s="73"/>
      <c r="O211" s="73"/>
      <c r="P211" s="73"/>
      <c r="Q211" s="73"/>
      <c r="R211" s="73"/>
      <c r="S211" s="73"/>
      <c r="T211" s="73"/>
      <c r="U211" s="73"/>
    </row>
    <row r="212" spans="2:21" x14ac:dyDescent="0.3">
      <c r="B212" s="73"/>
      <c r="C212" s="74"/>
      <c r="D212" s="73"/>
      <c r="E212" s="73"/>
      <c r="F212" s="73"/>
      <c r="G212" s="73"/>
      <c r="H212" s="73"/>
      <c r="I212" s="73"/>
      <c r="J212" s="73"/>
      <c r="K212" s="73"/>
      <c r="L212" s="73"/>
      <c r="M212" s="73"/>
      <c r="N212" s="73"/>
      <c r="O212" s="73"/>
      <c r="P212" s="73"/>
      <c r="Q212" s="73"/>
      <c r="R212" s="73"/>
      <c r="S212" s="73"/>
      <c r="T212" s="73"/>
      <c r="U212" s="73"/>
    </row>
    <row r="213" spans="2:21" x14ac:dyDescent="0.3">
      <c r="B213" s="73"/>
      <c r="C213" s="74"/>
      <c r="D213" s="73"/>
      <c r="E213" s="73"/>
      <c r="F213" s="73"/>
      <c r="G213" s="73"/>
      <c r="H213" s="73"/>
      <c r="I213" s="73"/>
      <c r="J213" s="73"/>
      <c r="K213" s="73"/>
      <c r="L213" s="73"/>
      <c r="M213" s="73"/>
      <c r="N213" s="73"/>
      <c r="O213" s="73"/>
      <c r="P213" s="73"/>
      <c r="Q213" s="73"/>
      <c r="R213" s="73"/>
      <c r="S213" s="73"/>
      <c r="T213" s="73"/>
      <c r="U213" s="73"/>
    </row>
    <row r="214" spans="2:21" x14ac:dyDescent="0.3">
      <c r="B214" s="73"/>
      <c r="C214" s="74"/>
      <c r="D214" s="73"/>
      <c r="E214" s="73"/>
      <c r="F214" s="73"/>
      <c r="G214" s="73"/>
      <c r="H214" s="73"/>
      <c r="I214" s="73"/>
      <c r="J214" s="73"/>
      <c r="K214" s="73"/>
      <c r="L214" s="73"/>
      <c r="M214" s="73"/>
      <c r="N214" s="73"/>
      <c r="O214" s="73"/>
      <c r="P214" s="73"/>
      <c r="Q214" s="73"/>
      <c r="R214" s="73"/>
      <c r="S214" s="73"/>
      <c r="T214" s="73"/>
      <c r="U214" s="73"/>
    </row>
    <row r="215" spans="2:21" x14ac:dyDescent="0.3">
      <c r="B215" s="73"/>
      <c r="C215" s="74"/>
      <c r="D215" s="73"/>
      <c r="E215" s="73"/>
      <c r="F215" s="73"/>
      <c r="G215" s="73"/>
      <c r="H215" s="73"/>
      <c r="I215" s="73"/>
      <c r="J215" s="73"/>
      <c r="K215" s="73"/>
      <c r="L215" s="73"/>
      <c r="M215" s="73"/>
      <c r="N215" s="73"/>
      <c r="O215" s="73"/>
      <c r="P215" s="73"/>
      <c r="Q215" s="73"/>
      <c r="R215" s="73"/>
      <c r="S215" s="73"/>
      <c r="T215" s="73"/>
      <c r="U215" s="73"/>
    </row>
    <row r="216" spans="2:21" x14ac:dyDescent="0.3">
      <c r="B216" s="73"/>
      <c r="C216" s="74"/>
      <c r="D216" s="73"/>
      <c r="E216" s="73"/>
      <c r="F216" s="73"/>
      <c r="G216" s="73"/>
      <c r="H216" s="73"/>
      <c r="I216" s="73"/>
      <c r="J216" s="73"/>
      <c r="K216" s="73"/>
      <c r="L216" s="73"/>
      <c r="M216" s="73"/>
      <c r="N216" s="73"/>
      <c r="O216" s="73"/>
      <c r="P216" s="73"/>
      <c r="Q216" s="73"/>
      <c r="R216" s="73"/>
      <c r="S216" s="73"/>
      <c r="T216" s="73"/>
      <c r="U216" s="73"/>
    </row>
    <row r="217" spans="2:21" x14ac:dyDescent="0.3">
      <c r="B217" s="73"/>
      <c r="C217" s="74"/>
      <c r="D217" s="73"/>
      <c r="E217" s="73"/>
      <c r="F217" s="73"/>
      <c r="G217" s="73"/>
      <c r="H217" s="73"/>
      <c r="I217" s="73"/>
      <c r="J217" s="73"/>
      <c r="K217" s="73"/>
      <c r="L217" s="73"/>
      <c r="M217" s="73"/>
      <c r="N217" s="73"/>
      <c r="O217" s="73"/>
      <c r="P217" s="73"/>
      <c r="Q217" s="73"/>
      <c r="R217" s="73"/>
      <c r="S217" s="73"/>
      <c r="T217" s="73"/>
      <c r="U217" s="73"/>
    </row>
    <row r="218" spans="2:21" x14ac:dyDescent="0.3">
      <c r="B218" s="73"/>
      <c r="C218" s="74"/>
      <c r="D218" s="73"/>
      <c r="E218" s="73"/>
      <c r="F218" s="73"/>
      <c r="G218" s="73"/>
      <c r="H218" s="73"/>
      <c r="I218" s="73"/>
      <c r="J218" s="73"/>
      <c r="K218" s="73"/>
      <c r="L218" s="73"/>
      <c r="M218" s="73"/>
      <c r="N218" s="73"/>
      <c r="O218" s="73"/>
      <c r="P218" s="73"/>
      <c r="Q218" s="73"/>
      <c r="R218" s="73"/>
      <c r="S218" s="73"/>
      <c r="T218" s="73"/>
      <c r="U218" s="73"/>
    </row>
    <row r="219" spans="2:21" x14ac:dyDescent="0.3">
      <c r="B219" s="73"/>
      <c r="C219" s="74"/>
      <c r="D219" s="73"/>
      <c r="E219" s="73"/>
      <c r="F219" s="73"/>
      <c r="G219" s="73"/>
      <c r="H219" s="73"/>
      <c r="I219" s="73"/>
      <c r="J219" s="73"/>
      <c r="K219" s="73"/>
      <c r="L219" s="73"/>
      <c r="M219" s="73"/>
      <c r="N219" s="73"/>
      <c r="O219" s="73"/>
      <c r="P219" s="73"/>
      <c r="Q219" s="73"/>
      <c r="R219" s="73"/>
      <c r="S219" s="73"/>
      <c r="T219" s="73"/>
      <c r="U219" s="73"/>
    </row>
    <row r="220" spans="2:21" x14ac:dyDescent="0.3">
      <c r="B220" s="73"/>
      <c r="C220" s="74"/>
      <c r="D220" s="73"/>
      <c r="E220" s="73"/>
      <c r="F220" s="73"/>
      <c r="G220" s="73"/>
      <c r="H220" s="73"/>
      <c r="I220" s="73"/>
      <c r="J220" s="73"/>
      <c r="K220" s="73"/>
      <c r="L220" s="73"/>
      <c r="M220" s="73"/>
      <c r="N220" s="73"/>
      <c r="O220" s="73"/>
      <c r="P220" s="73"/>
      <c r="Q220" s="73"/>
      <c r="R220" s="73"/>
      <c r="S220" s="73"/>
      <c r="T220" s="73"/>
      <c r="U220" s="73"/>
    </row>
    <row r="221" spans="2:21" x14ac:dyDescent="0.3">
      <c r="B221" s="73"/>
      <c r="C221" s="74"/>
      <c r="D221" s="73"/>
      <c r="E221" s="73"/>
      <c r="F221" s="73"/>
      <c r="G221" s="73"/>
      <c r="H221" s="73"/>
      <c r="I221" s="73"/>
      <c r="J221" s="73"/>
      <c r="K221" s="73"/>
      <c r="L221" s="73"/>
      <c r="M221" s="73"/>
      <c r="N221" s="73"/>
      <c r="O221" s="73"/>
      <c r="P221" s="73"/>
      <c r="Q221" s="73"/>
      <c r="R221" s="73"/>
      <c r="S221" s="73"/>
      <c r="T221" s="73"/>
      <c r="U221" s="73"/>
    </row>
    <row r="222" spans="2:21" x14ac:dyDescent="0.3">
      <c r="B222" s="73"/>
      <c r="C222" s="74"/>
      <c r="D222" s="73"/>
      <c r="E222" s="73"/>
      <c r="F222" s="73"/>
      <c r="G222" s="73"/>
      <c r="H222" s="73"/>
      <c r="I222" s="73"/>
      <c r="J222" s="73"/>
      <c r="K222" s="73"/>
      <c r="L222" s="73"/>
      <c r="M222" s="73"/>
      <c r="N222" s="73"/>
      <c r="O222" s="73"/>
      <c r="P222" s="73"/>
      <c r="Q222" s="73"/>
      <c r="R222" s="73"/>
      <c r="S222" s="73"/>
      <c r="T222" s="73"/>
      <c r="U222" s="73"/>
    </row>
    <row r="223" spans="2:21" x14ac:dyDescent="0.3">
      <c r="B223" s="73"/>
      <c r="C223" s="74"/>
      <c r="D223" s="73"/>
      <c r="E223" s="73"/>
      <c r="F223" s="73"/>
      <c r="G223" s="73"/>
      <c r="H223" s="73"/>
      <c r="I223" s="73"/>
      <c r="J223" s="73"/>
      <c r="K223" s="73"/>
      <c r="L223" s="73"/>
      <c r="M223" s="73"/>
      <c r="N223" s="73"/>
      <c r="O223" s="73"/>
      <c r="P223" s="73"/>
      <c r="Q223" s="73"/>
      <c r="R223" s="73"/>
      <c r="S223" s="73"/>
      <c r="T223" s="73"/>
      <c r="U223" s="73"/>
    </row>
    <row r="224" spans="2:21" x14ac:dyDescent="0.3">
      <c r="B224" s="73"/>
      <c r="C224" s="74"/>
      <c r="D224" s="73"/>
      <c r="E224" s="73"/>
      <c r="F224" s="73"/>
      <c r="G224" s="73"/>
      <c r="H224" s="73"/>
      <c r="I224" s="73"/>
      <c r="J224" s="73"/>
      <c r="K224" s="73"/>
      <c r="L224" s="73"/>
      <c r="M224" s="73"/>
      <c r="N224" s="73"/>
      <c r="O224" s="73"/>
      <c r="P224" s="73"/>
      <c r="Q224" s="73"/>
      <c r="R224" s="73"/>
      <c r="S224" s="73"/>
      <c r="T224" s="73"/>
      <c r="U224" s="73"/>
    </row>
    <row r="225" spans="2:21" x14ac:dyDescent="0.3">
      <c r="B225" s="73"/>
      <c r="C225" s="74"/>
      <c r="D225" s="73"/>
      <c r="E225" s="73"/>
      <c r="F225" s="73"/>
      <c r="G225" s="73"/>
      <c r="H225" s="73"/>
      <c r="I225" s="73"/>
      <c r="J225" s="73"/>
      <c r="K225" s="73"/>
      <c r="L225" s="73"/>
      <c r="M225" s="73"/>
      <c r="N225" s="73"/>
      <c r="O225" s="73"/>
      <c r="P225" s="73"/>
      <c r="Q225" s="73"/>
      <c r="R225" s="73"/>
      <c r="S225" s="73"/>
      <c r="T225" s="73"/>
      <c r="U225" s="73"/>
    </row>
    <row r="226" spans="2:21" x14ac:dyDescent="0.3">
      <c r="B226" s="73"/>
      <c r="C226" s="74"/>
      <c r="D226" s="73"/>
      <c r="E226" s="73"/>
      <c r="F226" s="73"/>
      <c r="G226" s="73"/>
      <c r="H226" s="73"/>
      <c r="I226" s="73"/>
      <c r="J226" s="73"/>
      <c r="K226" s="73"/>
      <c r="L226" s="73"/>
      <c r="M226" s="73"/>
      <c r="N226" s="73"/>
      <c r="O226" s="73"/>
      <c r="P226" s="73"/>
      <c r="Q226" s="73"/>
      <c r="R226" s="73"/>
      <c r="S226" s="73"/>
      <c r="T226" s="73"/>
      <c r="U226" s="73"/>
    </row>
    <row r="227" spans="2:21" x14ac:dyDescent="0.3">
      <c r="B227" s="73"/>
      <c r="C227" s="74"/>
      <c r="D227" s="73"/>
      <c r="E227" s="73"/>
      <c r="F227" s="73"/>
      <c r="G227" s="73"/>
      <c r="H227" s="73"/>
      <c r="I227" s="73"/>
      <c r="J227" s="73"/>
      <c r="K227" s="73"/>
      <c r="L227" s="73"/>
      <c r="M227" s="73"/>
      <c r="N227" s="73"/>
      <c r="O227" s="73"/>
      <c r="P227" s="73"/>
      <c r="Q227" s="73"/>
      <c r="R227" s="73"/>
      <c r="S227" s="73"/>
      <c r="T227" s="73"/>
      <c r="U227" s="73"/>
    </row>
    <row r="228" spans="2:21" x14ac:dyDescent="0.3">
      <c r="B228" s="73"/>
      <c r="C228" s="74"/>
      <c r="D228" s="73"/>
      <c r="E228" s="73"/>
      <c r="F228" s="73"/>
      <c r="G228" s="73"/>
      <c r="H228" s="73"/>
      <c r="I228" s="73"/>
      <c r="J228" s="73"/>
      <c r="K228" s="73"/>
      <c r="L228" s="73"/>
      <c r="M228" s="73"/>
      <c r="N228" s="73"/>
      <c r="O228" s="73"/>
      <c r="P228" s="73"/>
      <c r="Q228" s="73"/>
      <c r="R228" s="73"/>
      <c r="S228" s="73"/>
      <c r="T228" s="73"/>
      <c r="U228" s="73"/>
    </row>
    <row r="229" spans="2:21" x14ac:dyDescent="0.3">
      <c r="B229" s="73"/>
      <c r="C229" s="74"/>
      <c r="D229" s="73"/>
      <c r="E229" s="73"/>
      <c r="F229" s="73"/>
      <c r="G229" s="73"/>
      <c r="H229" s="73"/>
      <c r="I229" s="73"/>
      <c r="J229" s="73"/>
      <c r="K229" s="73"/>
      <c r="L229" s="73"/>
      <c r="M229" s="73"/>
      <c r="N229" s="73"/>
      <c r="O229" s="73"/>
      <c r="P229" s="73"/>
      <c r="Q229" s="73"/>
      <c r="R229" s="73"/>
      <c r="S229" s="73"/>
      <c r="T229" s="73"/>
      <c r="U229" s="73"/>
    </row>
    <row r="230" spans="2:21" x14ac:dyDescent="0.3">
      <c r="B230" s="73"/>
      <c r="C230" s="74"/>
      <c r="D230" s="73"/>
      <c r="E230" s="73"/>
      <c r="F230" s="73"/>
      <c r="G230" s="73"/>
      <c r="H230" s="73"/>
      <c r="I230" s="73"/>
      <c r="J230" s="73"/>
      <c r="K230" s="73"/>
      <c r="L230" s="73"/>
      <c r="M230" s="73"/>
      <c r="N230" s="73"/>
      <c r="O230" s="73"/>
      <c r="P230" s="73"/>
      <c r="Q230" s="73"/>
      <c r="R230" s="73"/>
      <c r="S230" s="73"/>
      <c r="T230" s="73"/>
      <c r="U230" s="73"/>
    </row>
    <row r="231" spans="2:21" x14ac:dyDescent="0.3">
      <c r="B231" s="73"/>
      <c r="C231" s="74"/>
      <c r="D231" s="73"/>
      <c r="E231" s="73"/>
      <c r="F231" s="73"/>
      <c r="G231" s="73"/>
      <c r="H231" s="73"/>
      <c r="I231" s="73"/>
      <c r="J231" s="73"/>
      <c r="K231" s="73"/>
      <c r="L231" s="73"/>
      <c r="M231" s="73"/>
      <c r="N231" s="73"/>
      <c r="O231" s="73"/>
      <c r="P231" s="73"/>
      <c r="Q231" s="73"/>
      <c r="R231" s="73"/>
      <c r="S231" s="73"/>
      <c r="T231" s="73"/>
      <c r="U231" s="73"/>
    </row>
    <row r="232" spans="2:21" x14ac:dyDescent="0.3">
      <c r="B232" s="73"/>
      <c r="C232" s="74"/>
      <c r="D232" s="73"/>
      <c r="E232" s="73"/>
      <c r="F232" s="73"/>
      <c r="G232" s="73"/>
      <c r="H232" s="73"/>
      <c r="I232" s="73"/>
      <c r="J232" s="73"/>
      <c r="K232" s="73"/>
      <c r="L232" s="73"/>
      <c r="M232" s="73"/>
      <c r="N232" s="73"/>
      <c r="O232" s="73"/>
      <c r="P232" s="73"/>
      <c r="Q232" s="73"/>
      <c r="R232" s="73"/>
      <c r="S232" s="73"/>
      <c r="T232" s="73"/>
      <c r="U232" s="73"/>
    </row>
    <row r="233" spans="2:21" x14ac:dyDescent="0.3">
      <c r="B233" s="73"/>
      <c r="C233" s="74"/>
      <c r="D233" s="73"/>
      <c r="E233" s="73"/>
      <c r="F233" s="73"/>
      <c r="G233" s="73"/>
      <c r="H233" s="73"/>
      <c r="I233" s="73"/>
      <c r="J233" s="73"/>
      <c r="K233" s="73"/>
      <c r="L233" s="73"/>
      <c r="M233" s="73"/>
      <c r="N233" s="73"/>
      <c r="O233" s="73"/>
      <c r="P233" s="73"/>
      <c r="Q233" s="73"/>
      <c r="R233" s="73"/>
      <c r="S233" s="73"/>
      <c r="T233" s="73"/>
      <c r="U233" s="73"/>
    </row>
    <row r="234" spans="2:21" x14ac:dyDescent="0.3">
      <c r="B234" s="73"/>
      <c r="C234" s="74"/>
      <c r="D234" s="73"/>
      <c r="E234" s="73"/>
      <c r="F234" s="73"/>
      <c r="G234" s="73"/>
      <c r="H234" s="73"/>
      <c r="I234" s="73"/>
      <c r="J234" s="73"/>
      <c r="K234" s="73"/>
      <c r="L234" s="73"/>
      <c r="M234" s="73"/>
      <c r="N234" s="73"/>
      <c r="O234" s="73"/>
      <c r="P234" s="73"/>
      <c r="Q234" s="73"/>
      <c r="R234" s="73"/>
      <c r="S234" s="73"/>
      <c r="T234" s="73"/>
      <c r="U234" s="73"/>
    </row>
    <row r="235" spans="2:21" x14ac:dyDescent="0.3">
      <c r="B235" s="73"/>
      <c r="C235" s="74"/>
      <c r="D235" s="73"/>
      <c r="E235" s="73"/>
      <c r="F235" s="73"/>
      <c r="G235" s="73"/>
      <c r="H235" s="73"/>
      <c r="I235" s="73"/>
      <c r="J235" s="73"/>
      <c r="K235" s="73"/>
      <c r="L235" s="73"/>
      <c r="M235" s="73"/>
      <c r="N235" s="73"/>
      <c r="O235" s="73"/>
      <c r="P235" s="73"/>
      <c r="Q235" s="73"/>
      <c r="R235" s="73"/>
      <c r="S235" s="73"/>
      <c r="T235" s="73"/>
      <c r="U235" s="73"/>
    </row>
    <row r="236" spans="2:21" x14ac:dyDescent="0.3">
      <c r="B236" s="73"/>
      <c r="C236" s="74"/>
      <c r="D236" s="73"/>
      <c r="E236" s="73"/>
      <c r="F236" s="73"/>
      <c r="G236" s="73"/>
      <c r="H236" s="73"/>
      <c r="I236" s="73"/>
      <c r="J236" s="73"/>
      <c r="K236" s="73"/>
      <c r="L236" s="73"/>
      <c r="M236" s="73"/>
      <c r="N236" s="73"/>
      <c r="O236" s="73"/>
      <c r="P236" s="73"/>
      <c r="Q236" s="73"/>
      <c r="R236" s="73"/>
      <c r="S236" s="73"/>
      <c r="T236" s="73"/>
      <c r="U236" s="73"/>
    </row>
    <row r="237" spans="2:21" x14ac:dyDescent="0.3">
      <c r="B237" s="73"/>
      <c r="C237" s="74"/>
      <c r="D237" s="73"/>
      <c r="E237" s="73"/>
      <c r="F237" s="73"/>
      <c r="G237" s="73"/>
      <c r="H237" s="73"/>
      <c r="I237" s="73"/>
      <c r="J237" s="73"/>
      <c r="K237" s="73"/>
      <c r="L237" s="73"/>
      <c r="M237" s="73"/>
      <c r="N237" s="73"/>
      <c r="O237" s="73"/>
      <c r="P237" s="73"/>
      <c r="Q237" s="73"/>
      <c r="R237" s="73"/>
      <c r="S237" s="73"/>
      <c r="T237" s="73"/>
      <c r="U237" s="73"/>
    </row>
    <row r="238" spans="2:21" x14ac:dyDescent="0.3">
      <c r="B238" s="73"/>
      <c r="C238" s="74"/>
      <c r="D238" s="73"/>
      <c r="E238" s="73"/>
      <c r="F238" s="73"/>
      <c r="G238" s="73"/>
      <c r="H238" s="73"/>
      <c r="I238" s="73"/>
      <c r="J238" s="73"/>
      <c r="K238" s="73"/>
      <c r="L238" s="73"/>
      <c r="M238" s="73"/>
      <c r="N238" s="73"/>
      <c r="O238" s="73"/>
      <c r="P238" s="73"/>
      <c r="Q238" s="73"/>
      <c r="R238" s="73"/>
      <c r="S238" s="73"/>
      <c r="T238" s="73"/>
      <c r="U238" s="73"/>
    </row>
    <row r="239" spans="2:21" x14ac:dyDescent="0.3">
      <c r="B239" s="73"/>
      <c r="C239" s="74"/>
      <c r="D239" s="73"/>
      <c r="E239" s="73"/>
      <c r="F239" s="73"/>
      <c r="G239" s="73"/>
      <c r="H239" s="73"/>
      <c r="I239" s="73"/>
      <c r="J239" s="73"/>
      <c r="K239" s="73"/>
      <c r="L239" s="73"/>
      <c r="M239" s="73"/>
      <c r="N239" s="73"/>
      <c r="O239" s="73"/>
      <c r="P239" s="73"/>
      <c r="Q239" s="73"/>
      <c r="R239" s="73"/>
      <c r="S239" s="73"/>
      <c r="T239" s="73"/>
      <c r="U239" s="73"/>
    </row>
    <row r="240" spans="2:21" x14ac:dyDescent="0.3">
      <c r="B240" s="73"/>
      <c r="C240" s="74"/>
      <c r="D240" s="73"/>
      <c r="E240" s="73"/>
      <c r="F240" s="73"/>
      <c r="G240" s="73"/>
      <c r="H240" s="73"/>
      <c r="I240" s="73"/>
      <c r="J240" s="73"/>
      <c r="K240" s="73"/>
      <c r="L240" s="73"/>
      <c r="M240" s="73"/>
      <c r="N240" s="73"/>
      <c r="O240" s="73"/>
      <c r="P240" s="73"/>
      <c r="Q240" s="73"/>
      <c r="R240" s="73"/>
      <c r="S240" s="73"/>
      <c r="T240" s="73"/>
      <c r="U240" s="73"/>
    </row>
    <row r="241" spans="2:21" x14ac:dyDescent="0.3">
      <c r="B241" s="73"/>
      <c r="C241" s="74"/>
      <c r="D241" s="73"/>
      <c r="E241" s="73"/>
      <c r="F241" s="73"/>
      <c r="G241" s="73"/>
      <c r="H241" s="73"/>
      <c r="I241" s="73"/>
      <c r="J241" s="73"/>
      <c r="K241" s="73"/>
      <c r="L241" s="73"/>
      <c r="M241" s="73"/>
      <c r="N241" s="73"/>
      <c r="O241" s="73"/>
      <c r="P241" s="73"/>
      <c r="Q241" s="73"/>
      <c r="R241" s="73"/>
      <c r="S241" s="73"/>
      <c r="T241" s="73"/>
      <c r="U241" s="73"/>
    </row>
    <row r="242" spans="2:21" x14ac:dyDescent="0.3">
      <c r="B242" s="73"/>
      <c r="C242" s="74"/>
      <c r="D242" s="73"/>
      <c r="E242" s="73"/>
      <c r="F242" s="73"/>
      <c r="G242" s="73"/>
      <c r="H242" s="73"/>
      <c r="I242" s="73"/>
      <c r="J242" s="73"/>
      <c r="K242" s="73"/>
      <c r="L242" s="73"/>
      <c r="M242" s="73"/>
      <c r="N242" s="73"/>
      <c r="O242" s="73"/>
      <c r="P242" s="73"/>
      <c r="Q242" s="73"/>
      <c r="R242" s="73"/>
      <c r="S242" s="73"/>
      <c r="T242" s="73"/>
      <c r="U242" s="73"/>
    </row>
    <row r="243" spans="2:21" x14ac:dyDescent="0.3">
      <c r="B243" s="73"/>
      <c r="C243" s="74"/>
      <c r="D243" s="73"/>
      <c r="E243" s="73"/>
      <c r="F243" s="73"/>
      <c r="G243" s="73"/>
      <c r="H243" s="73"/>
      <c r="I243" s="73"/>
      <c r="J243" s="73"/>
      <c r="K243" s="73"/>
      <c r="L243" s="73"/>
      <c r="M243" s="73"/>
      <c r="N243" s="73"/>
      <c r="O243" s="73"/>
      <c r="P243" s="73"/>
      <c r="Q243" s="73"/>
      <c r="R243" s="73"/>
      <c r="S243" s="73"/>
      <c r="T243" s="73"/>
      <c r="U243" s="73"/>
    </row>
    <row r="244" spans="2:21" x14ac:dyDescent="0.3">
      <c r="B244" s="73"/>
      <c r="C244" s="74"/>
      <c r="D244" s="73"/>
      <c r="E244" s="73"/>
      <c r="F244" s="73"/>
      <c r="G244" s="73"/>
      <c r="H244" s="73"/>
      <c r="I244" s="73"/>
      <c r="J244" s="73"/>
      <c r="K244" s="73"/>
      <c r="L244" s="73"/>
      <c r="M244" s="73"/>
      <c r="N244" s="73"/>
      <c r="O244" s="73"/>
      <c r="P244" s="73"/>
      <c r="Q244" s="73"/>
      <c r="R244" s="73"/>
      <c r="S244" s="73"/>
      <c r="T244" s="73"/>
      <c r="U244" s="73"/>
    </row>
    <row r="245" spans="2:21" x14ac:dyDescent="0.3">
      <c r="B245" s="73"/>
      <c r="C245" s="74"/>
      <c r="D245" s="73"/>
      <c r="E245" s="73"/>
      <c r="F245" s="73"/>
      <c r="G245" s="73"/>
      <c r="H245" s="73"/>
      <c r="I245" s="73"/>
      <c r="J245" s="73"/>
      <c r="K245" s="73"/>
      <c r="L245" s="73"/>
      <c r="M245" s="73"/>
      <c r="N245" s="73"/>
      <c r="O245" s="73"/>
      <c r="P245" s="73"/>
      <c r="Q245" s="73"/>
      <c r="R245" s="73"/>
      <c r="S245" s="73"/>
      <c r="T245" s="73"/>
      <c r="U245" s="73"/>
    </row>
    <row r="246" spans="2:21" x14ac:dyDescent="0.3">
      <c r="B246" s="73"/>
      <c r="C246" s="74"/>
      <c r="D246" s="73"/>
      <c r="E246" s="73"/>
      <c r="F246" s="73"/>
      <c r="G246" s="73"/>
      <c r="H246" s="73"/>
      <c r="I246" s="73"/>
      <c r="J246" s="73"/>
      <c r="K246" s="73"/>
      <c r="L246" s="73"/>
      <c r="M246" s="73"/>
      <c r="N246" s="73"/>
      <c r="O246" s="73"/>
      <c r="P246" s="73"/>
      <c r="Q246" s="73"/>
      <c r="R246" s="73"/>
      <c r="S246" s="73"/>
      <c r="T246" s="73"/>
      <c r="U246" s="73"/>
    </row>
    <row r="247" spans="2:21" x14ac:dyDescent="0.3">
      <c r="B247" s="73"/>
      <c r="C247" s="74"/>
      <c r="D247" s="73"/>
      <c r="E247" s="73"/>
      <c r="F247" s="73"/>
      <c r="G247" s="73"/>
      <c r="H247" s="73"/>
      <c r="I247" s="73"/>
      <c r="J247" s="73"/>
      <c r="K247" s="73"/>
      <c r="L247" s="73"/>
      <c r="M247" s="73"/>
      <c r="N247" s="73"/>
      <c r="O247" s="73"/>
      <c r="P247" s="73"/>
      <c r="Q247" s="73"/>
      <c r="R247" s="73"/>
      <c r="S247" s="73"/>
      <c r="T247" s="73"/>
      <c r="U247" s="73"/>
    </row>
    <row r="248" spans="2:21" x14ac:dyDescent="0.3">
      <c r="B248" s="73"/>
      <c r="C248" s="74"/>
      <c r="D248" s="73"/>
      <c r="E248" s="73"/>
      <c r="F248" s="73"/>
      <c r="G248" s="73"/>
      <c r="H248" s="73"/>
      <c r="I248" s="73"/>
      <c r="J248" s="73"/>
      <c r="K248" s="73"/>
      <c r="L248" s="73"/>
      <c r="M248" s="73"/>
      <c r="N248" s="73"/>
      <c r="O248" s="73"/>
      <c r="P248" s="73"/>
      <c r="Q248" s="73"/>
      <c r="R248" s="73"/>
      <c r="S248" s="73"/>
      <c r="T248" s="73"/>
      <c r="U248" s="73"/>
    </row>
    <row r="249" spans="2:21" x14ac:dyDescent="0.3">
      <c r="B249" s="73"/>
      <c r="C249" s="74"/>
      <c r="D249" s="73"/>
      <c r="E249" s="73"/>
      <c r="F249" s="73"/>
      <c r="G249" s="73"/>
      <c r="H249" s="73"/>
      <c r="I249" s="73"/>
      <c r="J249" s="73"/>
      <c r="K249" s="73"/>
      <c r="L249" s="73"/>
      <c r="M249" s="73"/>
      <c r="N249" s="73"/>
      <c r="O249" s="73"/>
      <c r="P249" s="73"/>
      <c r="Q249" s="73"/>
      <c r="R249" s="73"/>
      <c r="S249" s="73"/>
      <c r="T249" s="73"/>
      <c r="U249" s="73"/>
    </row>
    <row r="250" spans="2:21" x14ac:dyDescent="0.3">
      <c r="B250" s="73"/>
      <c r="C250" s="74"/>
      <c r="D250" s="73"/>
      <c r="E250" s="73"/>
      <c r="F250" s="73"/>
      <c r="G250" s="73"/>
      <c r="H250" s="73"/>
      <c r="I250" s="73"/>
      <c r="J250" s="73"/>
      <c r="K250" s="73"/>
      <c r="L250" s="73"/>
      <c r="M250" s="73"/>
      <c r="N250" s="73"/>
      <c r="O250" s="73"/>
      <c r="P250" s="73"/>
      <c r="Q250" s="73"/>
      <c r="R250" s="73"/>
      <c r="S250" s="73"/>
      <c r="T250" s="73"/>
      <c r="U250" s="73"/>
    </row>
    <row r="251" spans="2:21" x14ac:dyDescent="0.3">
      <c r="B251" s="73"/>
      <c r="C251" s="74"/>
      <c r="D251" s="73"/>
      <c r="E251" s="73"/>
      <c r="F251" s="73"/>
      <c r="G251" s="73"/>
      <c r="H251" s="73"/>
      <c r="I251" s="73"/>
      <c r="J251" s="73"/>
      <c r="K251" s="73"/>
      <c r="L251" s="73"/>
      <c r="M251" s="73"/>
      <c r="N251" s="73"/>
      <c r="O251" s="73"/>
      <c r="P251" s="73"/>
      <c r="Q251" s="73"/>
      <c r="R251" s="73"/>
      <c r="S251" s="73"/>
      <c r="T251" s="73"/>
      <c r="U251" s="73"/>
    </row>
    <row r="252" spans="2:21" x14ac:dyDescent="0.3">
      <c r="B252" s="73"/>
      <c r="C252" s="74"/>
      <c r="D252" s="73"/>
      <c r="E252" s="73"/>
      <c r="F252" s="73"/>
      <c r="G252" s="73"/>
      <c r="H252" s="73"/>
      <c r="I252" s="73"/>
      <c r="J252" s="73"/>
      <c r="K252" s="73"/>
      <c r="L252" s="73"/>
      <c r="M252" s="73"/>
      <c r="N252" s="73"/>
      <c r="O252" s="73"/>
      <c r="P252" s="73"/>
      <c r="Q252" s="73"/>
      <c r="R252" s="73"/>
      <c r="S252" s="73"/>
      <c r="T252" s="73"/>
      <c r="U252" s="73"/>
    </row>
    <row r="253" spans="2:21" x14ac:dyDescent="0.3">
      <c r="B253" s="73"/>
      <c r="C253" s="74"/>
      <c r="D253" s="73"/>
      <c r="E253" s="73"/>
      <c r="F253" s="73"/>
      <c r="G253" s="73"/>
      <c r="H253" s="73"/>
      <c r="I253" s="73"/>
      <c r="J253" s="73"/>
      <c r="K253" s="73"/>
      <c r="L253" s="73"/>
      <c r="M253" s="73"/>
      <c r="N253" s="73"/>
      <c r="O253" s="73"/>
      <c r="P253" s="73"/>
      <c r="Q253" s="73"/>
      <c r="R253" s="73"/>
      <c r="S253" s="73"/>
      <c r="T253" s="73"/>
      <c r="U253" s="73"/>
    </row>
    <row r="254" spans="2:21" x14ac:dyDescent="0.3">
      <c r="B254" s="73"/>
      <c r="C254" s="74"/>
      <c r="D254" s="73"/>
      <c r="E254" s="73"/>
      <c r="F254" s="73"/>
      <c r="G254" s="73"/>
      <c r="H254" s="73"/>
      <c r="I254" s="73"/>
      <c r="J254" s="73"/>
      <c r="K254" s="73"/>
      <c r="L254" s="73"/>
      <c r="M254" s="73"/>
      <c r="N254" s="73"/>
      <c r="O254" s="73"/>
      <c r="P254" s="73"/>
      <c r="Q254" s="73"/>
      <c r="R254" s="73"/>
      <c r="S254" s="73"/>
      <c r="T254" s="73"/>
      <c r="U254" s="73"/>
    </row>
    <row r="255" spans="2:21" x14ac:dyDescent="0.3">
      <c r="B255" s="73"/>
      <c r="C255" s="74"/>
      <c r="D255" s="73"/>
      <c r="E255" s="73"/>
      <c r="F255" s="73"/>
      <c r="G255" s="73"/>
      <c r="H255" s="73"/>
      <c r="I255" s="73"/>
      <c r="J255" s="73"/>
      <c r="K255" s="73"/>
      <c r="L255" s="73"/>
      <c r="M255" s="73"/>
      <c r="N255" s="73"/>
      <c r="O255" s="73"/>
      <c r="P255" s="73"/>
      <c r="Q255" s="73"/>
      <c r="R255" s="73"/>
      <c r="S255" s="73"/>
      <c r="T255" s="73"/>
      <c r="U255" s="73"/>
    </row>
    <row r="256" spans="2:21" x14ac:dyDescent="0.3">
      <c r="B256" s="73"/>
      <c r="C256" s="74"/>
      <c r="D256" s="73"/>
      <c r="E256" s="73"/>
      <c r="F256" s="73"/>
      <c r="G256" s="73"/>
      <c r="H256" s="73"/>
      <c r="I256" s="73"/>
      <c r="J256" s="73"/>
      <c r="K256" s="73"/>
      <c r="L256" s="73"/>
      <c r="M256" s="73"/>
      <c r="N256" s="73"/>
      <c r="O256" s="73"/>
      <c r="P256" s="73"/>
      <c r="Q256" s="73"/>
      <c r="R256" s="73"/>
      <c r="S256" s="73"/>
      <c r="T256" s="73"/>
      <c r="U256" s="73"/>
    </row>
    <row r="257" spans="2:21" x14ac:dyDescent="0.3">
      <c r="B257" s="73"/>
      <c r="C257" s="74"/>
      <c r="D257" s="73"/>
      <c r="E257" s="73"/>
      <c r="F257" s="73"/>
      <c r="G257" s="73"/>
      <c r="H257" s="73"/>
      <c r="I257" s="73"/>
      <c r="J257" s="73"/>
      <c r="K257" s="73"/>
      <c r="L257" s="73"/>
      <c r="M257" s="73"/>
      <c r="N257" s="73"/>
      <c r="O257" s="73"/>
      <c r="P257" s="73"/>
      <c r="Q257" s="73"/>
      <c r="R257" s="73"/>
      <c r="S257" s="73"/>
      <c r="T257" s="73"/>
      <c r="U257" s="73"/>
    </row>
    <row r="258" spans="2:21" x14ac:dyDescent="0.3">
      <c r="B258" s="73"/>
      <c r="C258" s="74"/>
      <c r="D258" s="73"/>
      <c r="E258" s="73"/>
      <c r="F258" s="73"/>
      <c r="G258" s="73"/>
      <c r="H258" s="73"/>
      <c r="I258" s="73"/>
      <c r="J258" s="73"/>
      <c r="K258" s="73"/>
      <c r="L258" s="73"/>
      <c r="M258" s="73"/>
      <c r="N258" s="73"/>
      <c r="O258" s="73"/>
      <c r="P258" s="73"/>
      <c r="Q258" s="73"/>
      <c r="R258" s="73"/>
      <c r="S258" s="73"/>
      <c r="T258" s="73"/>
      <c r="U258" s="73"/>
    </row>
    <row r="259" spans="2:21" x14ac:dyDescent="0.3">
      <c r="B259" s="73"/>
      <c r="C259" s="74"/>
      <c r="D259" s="73"/>
      <c r="E259" s="73"/>
      <c r="F259" s="73"/>
      <c r="G259" s="73"/>
      <c r="H259" s="73"/>
      <c r="I259" s="73"/>
      <c r="J259" s="73"/>
      <c r="K259" s="73"/>
      <c r="L259" s="73"/>
      <c r="M259" s="73"/>
      <c r="N259" s="73"/>
      <c r="O259" s="73"/>
      <c r="P259" s="73"/>
      <c r="Q259" s="73"/>
      <c r="R259" s="73"/>
      <c r="S259" s="73"/>
      <c r="T259" s="73"/>
      <c r="U259" s="73"/>
    </row>
    <row r="260" spans="2:21" x14ac:dyDescent="0.3">
      <c r="B260" s="73"/>
      <c r="C260" s="74"/>
      <c r="D260" s="73"/>
      <c r="E260" s="73"/>
      <c r="F260" s="73"/>
      <c r="G260" s="73"/>
      <c r="H260" s="73"/>
      <c r="I260" s="73"/>
      <c r="J260" s="73"/>
      <c r="K260" s="73"/>
      <c r="L260" s="73"/>
      <c r="M260" s="73"/>
      <c r="N260" s="73"/>
      <c r="O260" s="73"/>
      <c r="P260" s="73"/>
      <c r="Q260" s="73"/>
      <c r="R260" s="73"/>
      <c r="S260" s="73"/>
      <c r="T260" s="73"/>
      <c r="U260" s="73"/>
    </row>
    <row r="261" spans="2:21" x14ac:dyDescent="0.3">
      <c r="B261" s="73"/>
      <c r="C261" s="74"/>
      <c r="D261" s="73"/>
      <c r="E261" s="73"/>
      <c r="F261" s="73"/>
      <c r="G261" s="73"/>
      <c r="H261" s="73"/>
      <c r="I261" s="73"/>
      <c r="J261" s="73"/>
      <c r="K261" s="73"/>
      <c r="L261" s="73"/>
      <c r="M261" s="73"/>
      <c r="N261" s="73"/>
      <c r="O261" s="73"/>
      <c r="P261" s="73"/>
      <c r="Q261" s="73"/>
      <c r="R261" s="73"/>
      <c r="S261" s="73"/>
      <c r="T261" s="73"/>
      <c r="U261" s="73"/>
    </row>
    <row r="262" spans="2:21" x14ac:dyDescent="0.3">
      <c r="B262" s="73"/>
      <c r="C262" s="74"/>
      <c r="D262" s="73"/>
      <c r="E262" s="73"/>
      <c r="F262" s="73"/>
      <c r="G262" s="73"/>
      <c r="H262" s="73"/>
      <c r="I262" s="73"/>
      <c r="J262" s="73"/>
      <c r="K262" s="73"/>
      <c r="L262" s="73"/>
      <c r="M262" s="73"/>
      <c r="N262" s="73"/>
      <c r="O262" s="73"/>
      <c r="P262" s="73"/>
      <c r="Q262" s="73"/>
      <c r="R262" s="73"/>
      <c r="S262" s="73"/>
      <c r="T262" s="73"/>
      <c r="U262" s="73"/>
    </row>
    <row r="263" spans="2:21" x14ac:dyDescent="0.3">
      <c r="B263" s="73"/>
      <c r="C263" s="74"/>
      <c r="D263" s="73"/>
      <c r="E263" s="73"/>
      <c r="F263" s="73"/>
      <c r="G263" s="73"/>
      <c r="H263" s="73"/>
      <c r="I263" s="73"/>
      <c r="J263" s="73"/>
      <c r="K263" s="73"/>
      <c r="L263" s="73"/>
      <c r="M263" s="73"/>
      <c r="N263" s="73"/>
      <c r="O263" s="73"/>
      <c r="P263" s="73"/>
      <c r="Q263" s="73"/>
      <c r="R263" s="73"/>
      <c r="S263" s="73"/>
      <c r="T263" s="73"/>
      <c r="U263" s="73"/>
    </row>
    <row r="264" spans="2:21" x14ac:dyDescent="0.3">
      <c r="B264" s="73"/>
      <c r="C264" s="74"/>
      <c r="D264" s="73"/>
      <c r="E264" s="73"/>
      <c r="F264" s="73"/>
      <c r="G264" s="73"/>
      <c r="H264" s="73"/>
      <c r="I264" s="73"/>
      <c r="J264" s="73"/>
      <c r="K264" s="73"/>
      <c r="L264" s="73"/>
      <c r="M264" s="73"/>
      <c r="N264" s="73"/>
      <c r="O264" s="73"/>
      <c r="P264" s="73"/>
      <c r="Q264" s="73"/>
      <c r="R264" s="73"/>
      <c r="S264" s="73"/>
      <c r="T264" s="73"/>
      <c r="U264" s="73"/>
    </row>
    <row r="265" spans="2:21" x14ac:dyDescent="0.3">
      <c r="B265" s="73"/>
      <c r="C265" s="74"/>
      <c r="D265" s="73"/>
      <c r="E265" s="73"/>
      <c r="F265" s="73"/>
      <c r="G265" s="73"/>
      <c r="H265" s="73"/>
      <c r="I265" s="73"/>
      <c r="J265" s="73"/>
      <c r="K265" s="73"/>
      <c r="L265" s="73"/>
      <c r="M265" s="73"/>
      <c r="N265" s="73"/>
      <c r="O265" s="73"/>
      <c r="P265" s="73"/>
      <c r="Q265" s="73"/>
      <c r="R265" s="73"/>
      <c r="S265" s="73"/>
      <c r="T265" s="73"/>
      <c r="U265" s="73"/>
    </row>
    <row r="266" spans="2:21" x14ac:dyDescent="0.3">
      <c r="B266" s="73"/>
      <c r="C266" s="74"/>
      <c r="D266" s="73"/>
      <c r="E266" s="73"/>
      <c r="F266" s="73"/>
      <c r="G266" s="73"/>
      <c r="H266" s="73"/>
      <c r="I266" s="73"/>
      <c r="J266" s="73"/>
      <c r="K266" s="73"/>
      <c r="L266" s="73"/>
      <c r="M266" s="73"/>
      <c r="N266" s="73"/>
      <c r="O266" s="73"/>
      <c r="P266" s="73"/>
      <c r="Q266" s="73"/>
      <c r="R266" s="73"/>
      <c r="S266" s="73"/>
      <c r="T266" s="73"/>
      <c r="U266" s="73"/>
    </row>
    <row r="267" spans="2:21" x14ac:dyDescent="0.3">
      <c r="B267" s="73"/>
      <c r="C267" s="74"/>
      <c r="D267" s="73"/>
      <c r="E267" s="73"/>
      <c r="F267" s="73"/>
      <c r="G267" s="73"/>
      <c r="H267" s="73"/>
      <c r="I267" s="73"/>
      <c r="J267" s="73"/>
      <c r="K267" s="73"/>
      <c r="L267" s="73"/>
      <c r="M267" s="73"/>
      <c r="N267" s="73"/>
      <c r="O267" s="73"/>
      <c r="P267" s="73"/>
      <c r="Q267" s="73"/>
      <c r="R267" s="73"/>
      <c r="S267" s="73"/>
      <c r="T267" s="73"/>
      <c r="U267" s="73"/>
    </row>
    <row r="268" spans="2:21" x14ac:dyDescent="0.3">
      <c r="B268" s="73"/>
      <c r="C268" s="74"/>
      <c r="D268" s="73"/>
      <c r="E268" s="73"/>
      <c r="F268" s="73"/>
      <c r="G268" s="73"/>
      <c r="H268" s="73"/>
      <c r="I268" s="73"/>
      <c r="J268" s="73"/>
      <c r="K268" s="73"/>
      <c r="L268" s="73"/>
      <c r="M268" s="73"/>
      <c r="N268" s="73"/>
      <c r="O268" s="73"/>
      <c r="P268" s="73"/>
      <c r="Q268" s="73"/>
      <c r="R268" s="73"/>
      <c r="S268" s="73"/>
      <c r="T268" s="73"/>
      <c r="U268" s="73"/>
    </row>
    <row r="269" spans="2:21" x14ac:dyDescent="0.3">
      <c r="B269" s="73"/>
      <c r="C269" s="74"/>
      <c r="D269" s="73"/>
      <c r="E269" s="73"/>
      <c r="F269" s="73"/>
      <c r="G269" s="73"/>
      <c r="H269" s="73"/>
      <c r="I269" s="73"/>
      <c r="J269" s="73"/>
      <c r="K269" s="73"/>
      <c r="L269" s="73"/>
      <c r="M269" s="73"/>
      <c r="N269" s="73"/>
      <c r="O269" s="73"/>
      <c r="P269" s="73"/>
      <c r="Q269" s="73"/>
      <c r="R269" s="73"/>
      <c r="S269" s="73"/>
      <c r="T269" s="73"/>
      <c r="U269" s="73"/>
    </row>
    <row r="270" spans="2:21" x14ac:dyDescent="0.3">
      <c r="B270" s="73"/>
      <c r="C270" s="74"/>
      <c r="D270" s="73"/>
      <c r="E270" s="73"/>
      <c r="F270" s="73"/>
      <c r="G270" s="73"/>
      <c r="H270" s="73"/>
      <c r="I270" s="73"/>
      <c r="J270" s="73"/>
      <c r="K270" s="73"/>
      <c r="L270" s="73"/>
      <c r="M270" s="73"/>
      <c r="N270" s="73"/>
      <c r="O270" s="73"/>
      <c r="P270" s="73"/>
      <c r="Q270" s="73"/>
      <c r="R270" s="73"/>
      <c r="S270" s="73"/>
      <c r="T270" s="73"/>
      <c r="U270" s="73"/>
    </row>
    <row r="271" spans="2:21" x14ac:dyDescent="0.3">
      <c r="B271" s="73"/>
      <c r="C271" s="74"/>
      <c r="D271" s="73"/>
      <c r="E271" s="73"/>
      <c r="F271" s="73"/>
      <c r="G271" s="73"/>
      <c r="H271" s="73"/>
      <c r="I271" s="73"/>
      <c r="J271" s="73"/>
      <c r="K271" s="73"/>
      <c r="L271" s="73"/>
      <c r="M271" s="73"/>
      <c r="N271" s="73"/>
      <c r="O271" s="73"/>
      <c r="P271" s="73"/>
      <c r="Q271" s="73"/>
      <c r="R271" s="73"/>
      <c r="S271" s="73"/>
      <c r="T271" s="73"/>
      <c r="U271" s="73"/>
    </row>
    <row r="272" spans="2:21" x14ac:dyDescent="0.3">
      <c r="B272" s="73"/>
      <c r="C272" s="74"/>
      <c r="D272" s="73"/>
      <c r="E272" s="73"/>
      <c r="F272" s="73"/>
      <c r="G272" s="73"/>
      <c r="H272" s="73"/>
      <c r="I272" s="73"/>
      <c r="J272" s="73"/>
      <c r="K272" s="73"/>
      <c r="L272" s="73"/>
      <c r="M272" s="73"/>
      <c r="N272" s="73"/>
      <c r="O272" s="73"/>
      <c r="P272" s="73"/>
      <c r="Q272" s="73"/>
      <c r="R272" s="73"/>
      <c r="S272" s="73"/>
      <c r="T272" s="73"/>
      <c r="U272" s="73"/>
    </row>
    <row r="273" spans="2:21" x14ac:dyDescent="0.3">
      <c r="B273" s="73"/>
      <c r="C273" s="74"/>
      <c r="D273" s="73"/>
      <c r="E273" s="73"/>
      <c r="F273" s="73"/>
      <c r="G273" s="73"/>
      <c r="H273" s="73"/>
      <c r="I273" s="73"/>
      <c r="J273" s="73"/>
      <c r="K273" s="73"/>
      <c r="L273" s="73"/>
      <c r="M273" s="73"/>
      <c r="N273" s="73"/>
      <c r="O273" s="73"/>
      <c r="P273" s="73"/>
      <c r="Q273" s="73"/>
      <c r="R273" s="73"/>
      <c r="S273" s="73"/>
      <c r="T273" s="73"/>
      <c r="U273" s="73"/>
    </row>
    <row r="274" spans="2:21" x14ac:dyDescent="0.3">
      <c r="B274" s="73"/>
      <c r="C274" s="74"/>
      <c r="D274" s="73"/>
      <c r="E274" s="73"/>
      <c r="F274" s="73"/>
      <c r="G274" s="73"/>
      <c r="H274" s="73"/>
      <c r="I274" s="73"/>
      <c r="J274" s="73"/>
      <c r="K274" s="73"/>
      <c r="L274" s="73"/>
      <c r="M274" s="73"/>
      <c r="N274" s="73"/>
      <c r="O274" s="73"/>
      <c r="P274" s="73"/>
      <c r="Q274" s="73"/>
      <c r="R274" s="73"/>
      <c r="S274" s="73"/>
      <c r="T274" s="73"/>
      <c r="U274" s="73"/>
    </row>
    <row r="275" spans="2:21" x14ac:dyDescent="0.3">
      <c r="B275" s="73"/>
      <c r="C275" s="74"/>
      <c r="D275" s="73"/>
      <c r="E275" s="73"/>
      <c r="F275" s="73"/>
      <c r="G275" s="73"/>
      <c r="H275" s="73"/>
      <c r="I275" s="73"/>
      <c r="J275" s="73"/>
      <c r="K275" s="73"/>
      <c r="L275" s="73"/>
      <c r="M275" s="73"/>
      <c r="N275" s="73"/>
      <c r="O275" s="73"/>
      <c r="P275" s="73"/>
      <c r="Q275" s="73"/>
      <c r="R275" s="73"/>
      <c r="S275" s="73"/>
      <c r="T275" s="73"/>
      <c r="U275" s="73"/>
    </row>
    <row r="276" spans="2:21" x14ac:dyDescent="0.3">
      <c r="B276" s="73"/>
      <c r="C276" s="74"/>
      <c r="D276" s="73"/>
      <c r="E276" s="73"/>
      <c r="F276" s="73"/>
      <c r="G276" s="73"/>
      <c r="H276" s="73"/>
      <c r="I276" s="73"/>
      <c r="J276" s="73"/>
      <c r="K276" s="73"/>
      <c r="L276" s="73"/>
      <c r="M276" s="73"/>
      <c r="N276" s="73"/>
      <c r="O276" s="73"/>
      <c r="P276" s="73"/>
      <c r="Q276" s="73"/>
      <c r="R276" s="73"/>
      <c r="S276" s="73"/>
      <c r="T276" s="73"/>
      <c r="U276" s="73"/>
    </row>
    <row r="277" spans="2:21" x14ac:dyDescent="0.3">
      <c r="B277" s="73"/>
      <c r="C277" s="74"/>
      <c r="D277" s="73"/>
      <c r="E277" s="73"/>
      <c r="F277" s="73"/>
      <c r="G277" s="73"/>
      <c r="H277" s="73"/>
      <c r="I277" s="73"/>
      <c r="J277" s="73"/>
      <c r="K277" s="73"/>
      <c r="L277" s="73"/>
      <c r="M277" s="73"/>
      <c r="N277" s="73"/>
      <c r="O277" s="73"/>
      <c r="P277" s="73"/>
      <c r="Q277" s="73"/>
      <c r="R277" s="73"/>
      <c r="S277" s="73"/>
      <c r="T277" s="73"/>
      <c r="U277" s="73"/>
    </row>
    <row r="278" spans="2:21" x14ac:dyDescent="0.3">
      <c r="B278" s="73"/>
      <c r="C278" s="74"/>
      <c r="D278" s="73"/>
      <c r="E278" s="73"/>
      <c r="F278" s="73"/>
      <c r="G278" s="73"/>
      <c r="H278" s="73"/>
      <c r="I278" s="73"/>
      <c r="J278" s="73"/>
      <c r="K278" s="73"/>
      <c r="L278" s="73"/>
      <c r="M278" s="73"/>
      <c r="N278" s="73"/>
      <c r="O278" s="73"/>
      <c r="P278" s="73"/>
      <c r="Q278" s="73"/>
      <c r="R278" s="73"/>
      <c r="S278" s="73"/>
      <c r="T278" s="73"/>
      <c r="U278" s="73"/>
    </row>
    <row r="279" spans="2:21" x14ac:dyDescent="0.3">
      <c r="B279" s="73"/>
      <c r="C279" s="74"/>
      <c r="D279" s="73"/>
      <c r="E279" s="73"/>
      <c r="F279" s="73"/>
      <c r="G279" s="73"/>
      <c r="H279" s="73"/>
      <c r="I279" s="73"/>
      <c r="J279" s="73"/>
      <c r="K279" s="73"/>
      <c r="L279" s="73"/>
      <c r="M279" s="73"/>
      <c r="N279" s="73"/>
      <c r="O279" s="73"/>
      <c r="P279" s="73"/>
      <c r="Q279" s="73"/>
      <c r="R279" s="73"/>
      <c r="S279" s="73"/>
      <c r="T279" s="73"/>
      <c r="U279" s="73"/>
    </row>
    <row r="280" spans="2:21" x14ac:dyDescent="0.3">
      <c r="B280" s="73"/>
      <c r="C280" s="74"/>
      <c r="D280" s="73"/>
      <c r="E280" s="73"/>
      <c r="F280" s="73"/>
      <c r="G280" s="73"/>
      <c r="H280" s="73"/>
      <c r="I280" s="73"/>
      <c r="J280" s="73"/>
      <c r="K280" s="73"/>
      <c r="L280" s="73"/>
      <c r="M280" s="73"/>
      <c r="N280" s="73"/>
      <c r="O280" s="73"/>
      <c r="P280" s="73"/>
      <c r="Q280" s="73"/>
      <c r="R280" s="73"/>
      <c r="S280" s="73"/>
      <c r="T280" s="73"/>
      <c r="U280" s="73"/>
    </row>
    <row r="281" spans="2:21" x14ac:dyDescent="0.3">
      <c r="B281" s="73"/>
      <c r="C281" s="74"/>
      <c r="D281" s="73"/>
      <c r="E281" s="73"/>
      <c r="F281" s="73"/>
      <c r="G281" s="73"/>
      <c r="H281" s="73"/>
      <c r="I281" s="73"/>
      <c r="J281" s="73"/>
      <c r="K281" s="73"/>
      <c r="L281" s="73"/>
      <c r="M281" s="73"/>
      <c r="N281" s="73"/>
      <c r="O281" s="73"/>
      <c r="P281" s="73"/>
      <c r="Q281" s="73"/>
      <c r="R281" s="73"/>
      <c r="S281" s="73"/>
      <c r="T281" s="73"/>
      <c r="U281" s="73"/>
    </row>
    <row r="282" spans="2:21" x14ac:dyDescent="0.3">
      <c r="B282" s="73"/>
      <c r="C282" s="74"/>
      <c r="D282" s="73"/>
      <c r="E282" s="73"/>
      <c r="F282" s="73"/>
      <c r="G282" s="73"/>
      <c r="H282" s="73"/>
      <c r="I282" s="73"/>
      <c r="J282" s="73"/>
      <c r="K282" s="73"/>
      <c r="L282" s="73"/>
      <c r="M282" s="73"/>
      <c r="N282" s="73"/>
      <c r="O282" s="73"/>
      <c r="P282" s="73"/>
      <c r="Q282" s="73"/>
      <c r="R282" s="73"/>
      <c r="S282" s="73"/>
      <c r="T282" s="73"/>
      <c r="U282" s="73"/>
    </row>
    <row r="283" spans="2:21" x14ac:dyDescent="0.3">
      <c r="B283" s="73"/>
      <c r="C283" s="74"/>
      <c r="D283" s="73"/>
      <c r="E283" s="73"/>
      <c r="F283" s="73"/>
      <c r="G283" s="73"/>
      <c r="H283" s="73"/>
      <c r="I283" s="73"/>
      <c r="J283" s="73"/>
      <c r="K283" s="73"/>
      <c r="L283" s="73"/>
      <c r="M283" s="73"/>
      <c r="N283" s="73"/>
      <c r="O283" s="73"/>
      <c r="P283" s="73"/>
      <c r="Q283" s="73"/>
      <c r="R283" s="73"/>
      <c r="S283" s="73"/>
      <c r="T283" s="73"/>
      <c r="U283" s="73"/>
    </row>
    <row r="284" spans="2:21" x14ac:dyDescent="0.3">
      <c r="B284" s="73"/>
      <c r="C284" s="74"/>
      <c r="D284" s="73"/>
      <c r="E284" s="73"/>
      <c r="F284" s="73"/>
      <c r="G284" s="73"/>
      <c r="H284" s="73"/>
      <c r="I284" s="73"/>
      <c r="J284" s="73"/>
      <c r="K284" s="73"/>
      <c r="L284" s="73"/>
      <c r="M284" s="73"/>
      <c r="N284" s="73"/>
      <c r="O284" s="73"/>
      <c r="P284" s="73"/>
      <c r="Q284" s="73"/>
      <c r="R284" s="73"/>
      <c r="S284" s="73"/>
      <c r="T284" s="73"/>
      <c r="U284" s="73"/>
    </row>
    <row r="285" spans="2:21" x14ac:dyDescent="0.3">
      <c r="B285" s="73"/>
      <c r="C285" s="74"/>
      <c r="D285" s="73"/>
      <c r="E285" s="73"/>
      <c r="F285" s="73"/>
      <c r="G285" s="73"/>
      <c r="H285" s="73"/>
      <c r="I285" s="73"/>
      <c r="J285" s="73"/>
      <c r="K285" s="73"/>
      <c r="L285" s="73"/>
      <c r="M285" s="73"/>
      <c r="N285" s="73"/>
      <c r="O285" s="73"/>
      <c r="P285" s="73"/>
      <c r="Q285" s="73"/>
      <c r="R285" s="73"/>
      <c r="S285" s="73"/>
      <c r="T285" s="73"/>
      <c r="U285" s="73"/>
    </row>
    <row r="286" spans="2:21" x14ac:dyDescent="0.3">
      <c r="B286" s="73"/>
      <c r="C286" s="74"/>
      <c r="D286" s="73"/>
      <c r="E286" s="73"/>
      <c r="F286" s="73"/>
      <c r="G286" s="73"/>
      <c r="H286" s="73"/>
      <c r="I286" s="73"/>
      <c r="J286" s="73"/>
      <c r="K286" s="73"/>
      <c r="L286" s="73"/>
      <c r="M286" s="73"/>
      <c r="N286" s="73"/>
      <c r="O286" s="73"/>
      <c r="P286" s="73"/>
      <c r="Q286" s="73"/>
      <c r="R286" s="73"/>
      <c r="S286" s="73"/>
      <c r="T286" s="73"/>
      <c r="U286" s="73"/>
    </row>
    <row r="287" spans="2:21" x14ac:dyDescent="0.3">
      <c r="B287" s="73"/>
      <c r="C287" s="74"/>
      <c r="D287" s="73"/>
      <c r="E287" s="73"/>
      <c r="F287" s="73"/>
      <c r="G287" s="73"/>
      <c r="H287" s="73"/>
      <c r="I287" s="73"/>
      <c r="J287" s="73"/>
      <c r="K287" s="73"/>
      <c r="L287" s="73"/>
      <c r="M287" s="73"/>
      <c r="N287" s="73"/>
      <c r="O287" s="73"/>
      <c r="P287" s="73"/>
      <c r="Q287" s="73"/>
      <c r="R287" s="73"/>
      <c r="S287" s="73"/>
      <c r="T287" s="73"/>
      <c r="U287" s="73"/>
    </row>
    <row r="288" spans="2:21" x14ac:dyDescent="0.3">
      <c r="B288" s="73"/>
      <c r="C288" s="74"/>
      <c r="D288" s="73"/>
      <c r="E288" s="73"/>
      <c r="F288" s="73"/>
      <c r="G288" s="73"/>
      <c r="H288" s="73"/>
      <c r="I288" s="73"/>
      <c r="J288" s="73"/>
      <c r="K288" s="73"/>
      <c r="L288" s="73"/>
      <c r="M288" s="73"/>
      <c r="N288" s="73"/>
      <c r="O288" s="73"/>
      <c r="P288" s="73"/>
      <c r="Q288" s="73"/>
      <c r="R288" s="73"/>
      <c r="S288" s="73"/>
      <c r="T288" s="73"/>
      <c r="U288" s="73"/>
    </row>
    <row r="289" spans="2:21" x14ac:dyDescent="0.3">
      <c r="B289" s="73"/>
      <c r="C289" s="74"/>
      <c r="D289" s="73"/>
      <c r="E289" s="73"/>
      <c r="F289" s="73"/>
      <c r="G289" s="73"/>
      <c r="H289" s="73"/>
      <c r="I289" s="73"/>
      <c r="J289" s="73"/>
      <c r="K289" s="73"/>
      <c r="L289" s="73"/>
      <c r="M289" s="73"/>
      <c r="N289" s="73"/>
      <c r="O289" s="73"/>
      <c r="P289" s="73"/>
      <c r="Q289" s="73"/>
      <c r="R289" s="73"/>
      <c r="S289" s="73"/>
      <c r="T289" s="73"/>
      <c r="U289" s="73"/>
    </row>
    <row r="290" spans="2:21" x14ac:dyDescent="0.3">
      <c r="B290" s="73"/>
      <c r="C290" s="74"/>
      <c r="D290" s="73"/>
      <c r="E290" s="73"/>
      <c r="F290" s="73"/>
      <c r="G290" s="73"/>
      <c r="H290" s="73"/>
      <c r="I290" s="73"/>
      <c r="J290" s="73"/>
      <c r="K290" s="73"/>
      <c r="L290" s="73"/>
      <c r="M290" s="73"/>
      <c r="N290" s="73"/>
      <c r="O290" s="73"/>
      <c r="P290" s="73"/>
      <c r="Q290" s="73"/>
      <c r="R290" s="73"/>
      <c r="S290" s="73"/>
      <c r="T290" s="73"/>
      <c r="U290" s="73"/>
    </row>
    <row r="291" spans="2:21" x14ac:dyDescent="0.3">
      <c r="B291" s="73"/>
      <c r="C291" s="74"/>
      <c r="D291" s="73"/>
      <c r="E291" s="73"/>
      <c r="F291" s="73"/>
      <c r="G291" s="73"/>
      <c r="H291" s="73"/>
      <c r="I291" s="73"/>
      <c r="J291" s="73"/>
      <c r="K291" s="73"/>
      <c r="L291" s="73"/>
      <c r="M291" s="73"/>
      <c r="N291" s="73"/>
      <c r="O291" s="73"/>
      <c r="P291" s="73"/>
      <c r="Q291" s="73"/>
      <c r="R291" s="73"/>
      <c r="S291" s="73"/>
      <c r="T291" s="73"/>
      <c r="U291" s="73"/>
    </row>
    <row r="292" spans="2:21" x14ac:dyDescent="0.3">
      <c r="B292" s="73"/>
      <c r="C292" s="74"/>
      <c r="D292" s="73"/>
      <c r="E292" s="73"/>
      <c r="F292" s="73"/>
      <c r="G292" s="73"/>
      <c r="H292" s="73"/>
      <c r="I292" s="73"/>
      <c r="J292" s="73"/>
      <c r="K292" s="73"/>
      <c r="L292" s="73"/>
      <c r="M292" s="73"/>
      <c r="N292" s="73"/>
      <c r="O292" s="73"/>
      <c r="P292" s="73"/>
      <c r="Q292" s="73"/>
      <c r="R292" s="73"/>
      <c r="S292" s="73"/>
      <c r="T292" s="73"/>
      <c r="U292" s="73"/>
    </row>
    <row r="293" spans="2:21" x14ac:dyDescent="0.3">
      <c r="B293" s="73"/>
      <c r="C293" s="74"/>
      <c r="D293" s="73"/>
      <c r="E293" s="73"/>
      <c r="F293" s="73"/>
      <c r="G293" s="73"/>
      <c r="H293" s="73"/>
      <c r="I293" s="73"/>
      <c r="J293" s="73"/>
      <c r="K293" s="73"/>
      <c r="L293" s="73"/>
      <c r="M293" s="73"/>
      <c r="N293" s="73"/>
      <c r="O293" s="73"/>
      <c r="P293" s="73"/>
      <c r="Q293" s="73"/>
      <c r="R293" s="73"/>
      <c r="S293" s="73"/>
      <c r="T293" s="73"/>
      <c r="U293" s="73"/>
    </row>
    <row r="294" spans="2:21" x14ac:dyDescent="0.3">
      <c r="B294" s="73"/>
      <c r="C294" s="74"/>
      <c r="D294" s="73"/>
      <c r="E294" s="73"/>
      <c r="F294" s="73"/>
      <c r="G294" s="73"/>
      <c r="H294" s="73"/>
      <c r="I294" s="73"/>
      <c r="J294" s="73"/>
      <c r="K294" s="73"/>
      <c r="L294" s="73"/>
      <c r="M294" s="73"/>
      <c r="N294" s="73"/>
      <c r="O294" s="73"/>
      <c r="P294" s="73"/>
      <c r="Q294" s="73"/>
      <c r="R294" s="73"/>
      <c r="S294" s="73"/>
      <c r="T294" s="73"/>
      <c r="U294" s="73"/>
    </row>
    <row r="295" spans="2:21" x14ac:dyDescent="0.3">
      <c r="B295" s="73"/>
      <c r="C295" s="74"/>
      <c r="D295" s="73"/>
      <c r="E295" s="73"/>
      <c r="F295" s="73"/>
      <c r="G295" s="73"/>
      <c r="H295" s="73"/>
      <c r="I295" s="73"/>
      <c r="J295" s="73"/>
      <c r="K295" s="73"/>
      <c r="L295" s="73"/>
      <c r="M295" s="73"/>
      <c r="N295" s="73"/>
      <c r="O295" s="73"/>
      <c r="P295" s="73"/>
      <c r="Q295" s="73"/>
      <c r="R295" s="73"/>
      <c r="S295" s="73"/>
      <c r="T295" s="73"/>
      <c r="U295" s="73"/>
    </row>
    <row r="296" spans="2:21" x14ac:dyDescent="0.3">
      <c r="B296" s="73"/>
      <c r="C296" s="74"/>
      <c r="D296" s="73"/>
      <c r="E296" s="73"/>
      <c r="F296" s="73"/>
      <c r="G296" s="73"/>
      <c r="H296" s="73"/>
      <c r="I296" s="73"/>
      <c r="J296" s="73"/>
      <c r="K296" s="73"/>
      <c r="L296" s="73"/>
      <c r="M296" s="73"/>
      <c r="N296" s="73"/>
      <c r="O296" s="73"/>
      <c r="P296" s="73"/>
      <c r="Q296" s="73"/>
      <c r="R296" s="73"/>
      <c r="S296" s="73"/>
      <c r="T296" s="73"/>
      <c r="U296" s="73"/>
    </row>
    <row r="297" spans="2:21" x14ac:dyDescent="0.3">
      <c r="B297" s="73"/>
      <c r="C297" s="74"/>
      <c r="D297" s="73"/>
      <c r="E297" s="73"/>
      <c r="F297" s="73"/>
      <c r="G297" s="73"/>
      <c r="H297" s="73"/>
      <c r="I297" s="73"/>
      <c r="J297" s="73"/>
      <c r="K297" s="73"/>
      <c r="L297" s="73"/>
      <c r="M297" s="73"/>
      <c r="N297" s="73"/>
      <c r="O297" s="73"/>
      <c r="P297" s="73"/>
      <c r="Q297" s="73"/>
      <c r="R297" s="73"/>
      <c r="S297" s="73"/>
      <c r="T297" s="73"/>
      <c r="U297" s="73"/>
    </row>
    <row r="298" spans="2:21" x14ac:dyDescent="0.3">
      <c r="B298" s="73"/>
      <c r="C298" s="74"/>
      <c r="D298" s="73"/>
      <c r="E298" s="73"/>
      <c r="F298" s="73"/>
      <c r="G298" s="73"/>
      <c r="H298" s="73"/>
      <c r="I298" s="73"/>
      <c r="J298" s="73"/>
      <c r="K298" s="73"/>
      <c r="L298" s="73"/>
      <c r="M298" s="73"/>
      <c r="N298" s="73"/>
      <c r="O298" s="73"/>
      <c r="P298" s="73"/>
      <c r="Q298" s="73"/>
      <c r="R298" s="73"/>
      <c r="S298" s="73"/>
      <c r="T298" s="73"/>
      <c r="U298" s="73"/>
    </row>
    <row r="299" spans="2:21" x14ac:dyDescent="0.3">
      <c r="B299" s="73"/>
      <c r="C299" s="74"/>
      <c r="D299" s="73"/>
      <c r="E299" s="73"/>
      <c r="F299" s="73"/>
      <c r="G299" s="73"/>
      <c r="H299" s="73"/>
      <c r="I299" s="73"/>
      <c r="J299" s="73"/>
      <c r="K299" s="73"/>
      <c r="L299" s="73"/>
      <c r="M299" s="73"/>
      <c r="N299" s="73"/>
      <c r="O299" s="73"/>
      <c r="P299" s="73"/>
      <c r="Q299" s="73"/>
      <c r="R299" s="73"/>
      <c r="S299" s="73"/>
      <c r="T299" s="73"/>
      <c r="U299" s="73"/>
    </row>
    <row r="300" spans="2:21" x14ac:dyDescent="0.3">
      <c r="B300" s="73"/>
      <c r="C300" s="74"/>
      <c r="D300" s="73"/>
      <c r="E300" s="73"/>
      <c r="F300" s="73"/>
      <c r="G300" s="73"/>
      <c r="H300" s="73"/>
      <c r="I300" s="73"/>
      <c r="J300" s="73"/>
      <c r="K300" s="73"/>
      <c r="L300" s="73"/>
      <c r="M300" s="73"/>
      <c r="N300" s="73"/>
      <c r="O300" s="73"/>
      <c r="P300" s="73"/>
      <c r="Q300" s="73"/>
      <c r="R300" s="73"/>
      <c r="S300" s="73"/>
      <c r="T300" s="73"/>
      <c r="U300" s="73"/>
    </row>
    <row r="301" spans="2:21" x14ac:dyDescent="0.3">
      <c r="B301" s="73"/>
      <c r="C301" s="74"/>
      <c r="D301" s="73"/>
      <c r="E301" s="73"/>
      <c r="F301" s="73"/>
      <c r="G301" s="73"/>
      <c r="H301" s="73"/>
      <c r="I301" s="73"/>
      <c r="J301" s="73"/>
      <c r="K301" s="73"/>
      <c r="L301" s="73"/>
      <c r="M301" s="73"/>
      <c r="N301" s="73"/>
      <c r="O301" s="73"/>
      <c r="P301" s="73"/>
      <c r="Q301" s="73"/>
      <c r="R301" s="73"/>
      <c r="S301" s="73"/>
      <c r="T301" s="73"/>
      <c r="U301" s="73"/>
    </row>
    <row r="302" spans="2:21" x14ac:dyDescent="0.3">
      <c r="B302" s="73"/>
      <c r="C302" s="74"/>
      <c r="D302" s="73"/>
      <c r="E302" s="73"/>
      <c r="F302" s="73"/>
      <c r="G302" s="73"/>
      <c r="H302" s="73"/>
      <c r="I302" s="73"/>
      <c r="J302" s="73"/>
      <c r="K302" s="73"/>
      <c r="L302" s="73"/>
      <c r="M302" s="73"/>
      <c r="N302" s="73"/>
      <c r="O302" s="73"/>
      <c r="P302" s="73"/>
      <c r="Q302" s="73"/>
      <c r="R302" s="73"/>
      <c r="S302" s="73"/>
      <c r="T302" s="73"/>
      <c r="U302" s="73"/>
    </row>
    <row r="303" spans="2:21" x14ac:dyDescent="0.3">
      <c r="B303" s="73"/>
      <c r="C303" s="74"/>
      <c r="D303" s="73"/>
      <c r="E303" s="73"/>
      <c r="F303" s="73"/>
      <c r="G303" s="73"/>
      <c r="H303" s="73"/>
      <c r="I303" s="73"/>
      <c r="J303" s="73"/>
      <c r="K303" s="73"/>
      <c r="L303" s="73"/>
      <c r="M303" s="73"/>
      <c r="N303" s="73"/>
      <c r="O303" s="73"/>
      <c r="P303" s="73"/>
      <c r="Q303" s="73"/>
      <c r="R303" s="73"/>
      <c r="S303" s="73"/>
      <c r="T303" s="73"/>
      <c r="U303" s="73"/>
    </row>
    <row r="304" spans="2:21" x14ac:dyDescent="0.3">
      <c r="B304" s="73"/>
      <c r="C304" s="74"/>
      <c r="D304" s="73"/>
      <c r="E304" s="73"/>
      <c r="F304" s="73"/>
      <c r="G304" s="73"/>
      <c r="H304" s="73"/>
      <c r="I304" s="73"/>
      <c r="J304" s="73"/>
      <c r="K304" s="73"/>
      <c r="L304" s="73"/>
      <c r="M304" s="73"/>
      <c r="N304" s="73"/>
      <c r="O304" s="73"/>
      <c r="P304" s="73"/>
      <c r="Q304" s="73"/>
      <c r="R304" s="73"/>
      <c r="S304" s="73"/>
      <c r="T304" s="73"/>
      <c r="U304" s="73"/>
    </row>
    <row r="305" spans="2:21" x14ac:dyDescent="0.3">
      <c r="B305" s="73"/>
      <c r="C305" s="74"/>
      <c r="D305" s="73"/>
      <c r="E305" s="73"/>
      <c r="F305" s="73"/>
      <c r="G305" s="73"/>
      <c r="H305" s="73"/>
      <c r="I305" s="73"/>
      <c r="J305" s="73"/>
      <c r="K305" s="73"/>
      <c r="L305" s="73"/>
      <c r="M305" s="73"/>
      <c r="N305" s="73"/>
      <c r="O305" s="73"/>
      <c r="P305" s="73"/>
      <c r="Q305" s="73"/>
      <c r="R305" s="73"/>
      <c r="S305" s="73"/>
      <c r="T305" s="73"/>
      <c r="U305" s="73"/>
    </row>
    <row r="306" spans="2:21" x14ac:dyDescent="0.3">
      <c r="B306" s="73"/>
      <c r="C306" s="74"/>
      <c r="D306" s="73"/>
      <c r="E306" s="73"/>
      <c r="F306" s="73"/>
      <c r="G306" s="73"/>
      <c r="H306" s="73"/>
      <c r="I306" s="73"/>
      <c r="J306" s="73"/>
      <c r="K306" s="73"/>
      <c r="L306" s="73"/>
      <c r="M306" s="73"/>
      <c r="N306" s="73"/>
      <c r="O306" s="73"/>
      <c r="P306" s="73"/>
      <c r="Q306" s="73"/>
      <c r="R306" s="73"/>
      <c r="S306" s="73"/>
      <c r="T306" s="73"/>
      <c r="U306" s="73"/>
    </row>
    <row r="307" spans="2:21" x14ac:dyDescent="0.3">
      <c r="B307" s="73"/>
      <c r="C307" s="74"/>
      <c r="D307" s="73"/>
      <c r="E307" s="73"/>
      <c r="F307" s="73"/>
      <c r="G307" s="73"/>
      <c r="H307" s="73"/>
      <c r="I307" s="73"/>
      <c r="J307" s="73"/>
      <c r="K307" s="73"/>
      <c r="L307" s="73"/>
      <c r="M307" s="73"/>
      <c r="N307" s="73"/>
      <c r="O307" s="73"/>
      <c r="P307" s="73"/>
      <c r="Q307" s="73"/>
      <c r="R307" s="73"/>
      <c r="S307" s="73"/>
      <c r="T307" s="73"/>
      <c r="U307" s="73"/>
    </row>
    <row r="308" spans="2:21" x14ac:dyDescent="0.3">
      <c r="B308" s="73"/>
      <c r="C308" s="74"/>
      <c r="D308" s="73"/>
      <c r="E308" s="73"/>
      <c r="F308" s="73"/>
      <c r="G308" s="73"/>
      <c r="H308" s="73"/>
      <c r="I308" s="73"/>
      <c r="J308" s="73"/>
      <c r="K308" s="73"/>
      <c r="L308" s="73"/>
      <c r="M308" s="73"/>
      <c r="N308" s="73"/>
      <c r="O308" s="73"/>
      <c r="P308" s="73"/>
      <c r="Q308" s="73"/>
      <c r="R308" s="73"/>
      <c r="S308" s="73"/>
      <c r="T308" s="73"/>
      <c r="U308" s="73"/>
    </row>
    <row r="309" spans="2:21" x14ac:dyDescent="0.3">
      <c r="B309" s="73"/>
      <c r="C309" s="74"/>
      <c r="D309" s="73"/>
      <c r="E309" s="73"/>
      <c r="F309" s="73"/>
      <c r="G309" s="73"/>
      <c r="H309" s="73"/>
      <c r="I309" s="73"/>
      <c r="J309" s="73"/>
      <c r="K309" s="73"/>
      <c r="L309" s="73"/>
      <c r="M309" s="73"/>
      <c r="N309" s="73"/>
      <c r="O309" s="73"/>
      <c r="P309" s="73"/>
      <c r="Q309" s="73"/>
      <c r="R309" s="73"/>
      <c r="S309" s="73"/>
      <c r="T309" s="73"/>
      <c r="U309" s="73"/>
    </row>
    <row r="310" spans="2:21" x14ac:dyDescent="0.3">
      <c r="B310" s="73"/>
      <c r="C310" s="74"/>
      <c r="D310" s="73"/>
      <c r="E310" s="73"/>
      <c r="F310" s="73"/>
      <c r="G310" s="73"/>
      <c r="H310" s="73"/>
      <c r="I310" s="73"/>
      <c r="J310" s="73"/>
      <c r="K310" s="73"/>
      <c r="L310" s="73"/>
      <c r="M310" s="73"/>
      <c r="N310" s="73"/>
      <c r="O310" s="73"/>
      <c r="P310" s="73"/>
      <c r="Q310" s="73"/>
      <c r="R310" s="73"/>
      <c r="S310" s="73"/>
      <c r="T310" s="73"/>
      <c r="U310" s="73"/>
    </row>
    <row r="311" spans="2:21" x14ac:dyDescent="0.3">
      <c r="B311" s="73"/>
      <c r="C311" s="74"/>
      <c r="D311" s="73"/>
      <c r="E311" s="73"/>
      <c r="F311" s="73"/>
      <c r="G311" s="73"/>
      <c r="H311" s="73"/>
      <c r="I311" s="73"/>
      <c r="J311" s="73"/>
      <c r="K311" s="73"/>
      <c r="L311" s="73"/>
      <c r="M311" s="73"/>
      <c r="N311" s="73"/>
      <c r="O311" s="73"/>
      <c r="P311" s="73"/>
      <c r="Q311" s="73"/>
      <c r="R311" s="73"/>
      <c r="S311" s="73"/>
      <c r="T311" s="73"/>
      <c r="U311" s="73"/>
    </row>
    <row r="312" spans="2:21" x14ac:dyDescent="0.3">
      <c r="B312" s="73"/>
      <c r="C312" s="74"/>
      <c r="D312" s="73"/>
      <c r="E312" s="73"/>
      <c r="F312" s="73"/>
      <c r="G312" s="73"/>
      <c r="H312" s="73"/>
      <c r="I312" s="73"/>
      <c r="J312" s="73"/>
      <c r="K312" s="73"/>
      <c r="L312" s="73"/>
      <c r="M312" s="73"/>
      <c r="N312" s="73"/>
      <c r="O312" s="73"/>
      <c r="P312" s="73"/>
      <c r="Q312" s="73"/>
      <c r="R312" s="73"/>
      <c r="S312" s="73"/>
      <c r="T312" s="73"/>
      <c r="U312" s="73"/>
    </row>
    <row r="313" spans="2:21" x14ac:dyDescent="0.3">
      <c r="B313" s="73"/>
      <c r="C313" s="74"/>
      <c r="D313" s="73"/>
      <c r="E313" s="73"/>
      <c r="F313" s="73"/>
      <c r="G313" s="73"/>
      <c r="H313" s="73"/>
      <c r="I313" s="73"/>
      <c r="J313" s="73"/>
      <c r="K313" s="73"/>
      <c r="L313" s="73"/>
      <c r="M313" s="73"/>
      <c r="N313" s="73"/>
      <c r="O313" s="73"/>
      <c r="P313" s="73"/>
      <c r="Q313" s="73"/>
      <c r="R313" s="73"/>
      <c r="S313" s="73"/>
      <c r="T313" s="73"/>
      <c r="U313" s="73"/>
    </row>
    <row r="314" spans="2:21" x14ac:dyDescent="0.3">
      <c r="B314" s="73"/>
      <c r="C314" s="74"/>
      <c r="D314" s="73"/>
      <c r="E314" s="73"/>
      <c r="F314" s="73"/>
      <c r="G314" s="73"/>
      <c r="H314" s="73"/>
      <c r="I314" s="73"/>
      <c r="J314" s="73"/>
      <c r="K314" s="73"/>
      <c r="L314" s="73"/>
      <c r="M314" s="73"/>
      <c r="N314" s="73"/>
      <c r="O314" s="73"/>
      <c r="P314" s="73"/>
      <c r="Q314" s="73"/>
      <c r="R314" s="73"/>
      <c r="S314" s="73"/>
      <c r="T314" s="73"/>
      <c r="U314" s="73"/>
    </row>
    <row r="315" spans="2:21" x14ac:dyDescent="0.3">
      <c r="B315" s="73"/>
      <c r="C315" s="74"/>
      <c r="D315" s="73"/>
      <c r="E315" s="73"/>
      <c r="F315" s="73"/>
      <c r="G315" s="73"/>
      <c r="H315" s="73"/>
      <c r="I315" s="73"/>
      <c r="J315" s="73"/>
      <c r="K315" s="73"/>
      <c r="L315" s="73"/>
      <c r="M315" s="73"/>
      <c r="N315" s="73"/>
      <c r="O315" s="73"/>
      <c r="P315" s="73"/>
      <c r="Q315" s="73"/>
      <c r="R315" s="73"/>
      <c r="S315" s="73"/>
      <c r="T315" s="73"/>
      <c r="U315" s="73"/>
    </row>
    <row r="316" spans="2:21" x14ac:dyDescent="0.3">
      <c r="B316" s="73"/>
      <c r="C316" s="74"/>
      <c r="D316" s="73"/>
      <c r="E316" s="73"/>
      <c r="F316" s="73"/>
      <c r="G316" s="73"/>
      <c r="H316" s="73"/>
      <c r="I316" s="73"/>
      <c r="J316" s="73"/>
      <c r="K316" s="73"/>
      <c r="L316" s="73"/>
      <c r="M316" s="73"/>
      <c r="N316" s="73"/>
      <c r="O316" s="73"/>
      <c r="P316" s="73"/>
      <c r="Q316" s="73"/>
      <c r="R316" s="73"/>
      <c r="S316" s="73"/>
      <c r="T316" s="73"/>
      <c r="U316" s="73"/>
    </row>
    <row r="317" spans="2:21" x14ac:dyDescent="0.3">
      <c r="B317" s="73"/>
      <c r="C317" s="74"/>
      <c r="D317" s="73"/>
      <c r="E317" s="73"/>
      <c r="F317" s="73"/>
      <c r="G317" s="73"/>
      <c r="H317" s="73"/>
      <c r="I317" s="73"/>
      <c r="J317" s="73"/>
      <c r="K317" s="73"/>
      <c r="L317" s="73"/>
      <c r="M317" s="73"/>
      <c r="N317" s="73"/>
      <c r="O317" s="73"/>
      <c r="P317" s="73"/>
      <c r="Q317" s="73"/>
      <c r="R317" s="73"/>
      <c r="S317" s="73"/>
      <c r="T317" s="73"/>
      <c r="U317" s="73"/>
    </row>
    <row r="318" spans="2:21" x14ac:dyDescent="0.3">
      <c r="B318" s="73"/>
      <c r="C318" s="74"/>
      <c r="D318" s="73"/>
      <c r="E318" s="73"/>
      <c r="F318" s="73"/>
      <c r="G318" s="73"/>
      <c r="H318" s="73"/>
      <c r="I318" s="73"/>
      <c r="J318" s="73"/>
      <c r="K318" s="73"/>
      <c r="L318" s="73"/>
      <c r="M318" s="73"/>
      <c r="N318" s="73"/>
      <c r="O318" s="73"/>
      <c r="P318" s="73"/>
      <c r="Q318" s="73"/>
      <c r="R318" s="73"/>
      <c r="S318" s="73"/>
      <c r="T318" s="73"/>
      <c r="U318" s="73"/>
    </row>
    <row r="319" spans="2:21" x14ac:dyDescent="0.3">
      <c r="B319" s="73"/>
      <c r="C319" s="74"/>
      <c r="D319" s="73"/>
      <c r="E319" s="73"/>
      <c r="F319" s="73"/>
      <c r="G319" s="73"/>
      <c r="H319" s="73"/>
      <c r="I319" s="73"/>
      <c r="J319" s="73"/>
      <c r="K319" s="73"/>
      <c r="L319" s="73"/>
      <c r="M319" s="73"/>
      <c r="N319" s="73"/>
      <c r="O319" s="73"/>
      <c r="P319" s="73"/>
      <c r="Q319" s="73"/>
      <c r="R319" s="73"/>
      <c r="S319" s="73"/>
      <c r="T319" s="73"/>
      <c r="U319" s="73"/>
    </row>
    <row r="320" spans="2:21" x14ac:dyDescent="0.3">
      <c r="B320" s="73"/>
      <c r="C320" s="74"/>
      <c r="D320" s="73"/>
      <c r="E320" s="73"/>
      <c r="F320" s="73"/>
      <c r="G320" s="73"/>
      <c r="H320" s="73"/>
      <c r="I320" s="73"/>
      <c r="J320" s="73"/>
      <c r="K320" s="73"/>
      <c r="L320" s="73"/>
      <c r="M320" s="73"/>
      <c r="N320" s="73"/>
      <c r="O320" s="73"/>
      <c r="P320" s="73"/>
      <c r="Q320" s="73"/>
      <c r="R320" s="73"/>
      <c r="S320" s="73"/>
      <c r="T320" s="73"/>
      <c r="U320" s="73"/>
    </row>
    <row r="321" spans="2:21" x14ac:dyDescent="0.3">
      <c r="B321" s="73"/>
      <c r="C321" s="74"/>
      <c r="D321" s="73"/>
      <c r="E321" s="73"/>
      <c r="F321" s="73"/>
      <c r="G321" s="73"/>
      <c r="H321" s="73"/>
      <c r="I321" s="73"/>
      <c r="J321" s="73"/>
      <c r="K321" s="73"/>
      <c r="L321" s="73"/>
      <c r="M321" s="73"/>
      <c r="N321" s="73"/>
      <c r="O321" s="73"/>
      <c r="P321" s="73"/>
      <c r="Q321" s="73"/>
      <c r="R321" s="73"/>
      <c r="S321" s="73"/>
      <c r="T321" s="73"/>
      <c r="U321" s="73"/>
    </row>
    <row r="322" spans="2:21" x14ac:dyDescent="0.3">
      <c r="B322" s="73"/>
      <c r="C322" s="74"/>
      <c r="D322" s="73"/>
      <c r="E322" s="73"/>
      <c r="F322" s="73"/>
      <c r="G322" s="73"/>
      <c r="H322" s="73"/>
      <c r="I322" s="73"/>
      <c r="J322" s="73"/>
      <c r="K322" s="73"/>
      <c r="L322" s="73"/>
      <c r="M322" s="73"/>
      <c r="N322" s="73"/>
      <c r="O322" s="73"/>
      <c r="P322" s="73"/>
      <c r="Q322" s="73"/>
      <c r="R322" s="73"/>
      <c r="S322" s="73"/>
      <c r="T322" s="73"/>
      <c r="U322" s="73"/>
    </row>
    <row r="323" spans="2:21" x14ac:dyDescent="0.3">
      <c r="B323" s="73"/>
      <c r="C323" s="74"/>
      <c r="D323" s="73"/>
      <c r="E323" s="73"/>
      <c r="F323" s="73"/>
      <c r="G323" s="73"/>
      <c r="H323" s="73"/>
      <c r="I323" s="73"/>
      <c r="J323" s="73"/>
      <c r="K323" s="73"/>
      <c r="L323" s="73"/>
      <c r="M323" s="73"/>
      <c r="N323" s="73"/>
      <c r="O323" s="73"/>
      <c r="P323" s="73"/>
      <c r="Q323" s="73"/>
      <c r="R323" s="73"/>
      <c r="S323" s="73"/>
      <c r="T323" s="73"/>
      <c r="U323" s="73"/>
    </row>
    <row r="324" spans="2:21" x14ac:dyDescent="0.3">
      <c r="B324" s="73"/>
      <c r="C324" s="74"/>
      <c r="D324" s="73"/>
      <c r="E324" s="73"/>
      <c r="F324" s="73"/>
      <c r="G324" s="73"/>
      <c r="H324" s="73"/>
      <c r="I324" s="73"/>
      <c r="J324" s="73"/>
      <c r="K324" s="73"/>
      <c r="L324" s="73"/>
      <c r="M324" s="73"/>
      <c r="N324" s="73"/>
      <c r="O324" s="73"/>
      <c r="P324" s="73"/>
      <c r="Q324" s="73"/>
      <c r="R324" s="73"/>
      <c r="S324" s="73"/>
      <c r="T324" s="73"/>
      <c r="U324" s="73"/>
    </row>
    <row r="325" spans="2:21" x14ac:dyDescent="0.3">
      <c r="B325" s="73"/>
      <c r="C325" s="74"/>
      <c r="D325" s="73"/>
      <c r="E325" s="73"/>
      <c r="F325" s="73"/>
      <c r="G325" s="73"/>
      <c r="H325" s="73"/>
      <c r="I325" s="73"/>
      <c r="J325" s="73"/>
      <c r="K325" s="73"/>
      <c r="L325" s="73"/>
      <c r="M325" s="73"/>
      <c r="N325" s="73"/>
      <c r="O325" s="73"/>
      <c r="P325" s="73"/>
      <c r="Q325" s="73"/>
      <c r="R325" s="73"/>
      <c r="S325" s="73"/>
      <c r="T325" s="73"/>
      <c r="U325" s="73"/>
    </row>
    <row r="326" spans="2:21" x14ac:dyDescent="0.3">
      <c r="B326" s="73"/>
      <c r="C326" s="74"/>
      <c r="D326" s="73"/>
      <c r="E326" s="73"/>
      <c r="F326" s="73"/>
      <c r="G326" s="73"/>
      <c r="H326" s="73"/>
      <c r="I326" s="73"/>
      <c r="J326" s="73"/>
      <c r="K326" s="73"/>
      <c r="L326" s="73"/>
      <c r="M326" s="73"/>
      <c r="N326" s="73"/>
      <c r="O326" s="73"/>
      <c r="P326" s="73"/>
      <c r="Q326" s="73"/>
      <c r="R326" s="73"/>
      <c r="S326" s="73"/>
      <c r="T326" s="73"/>
      <c r="U326" s="73"/>
    </row>
    <row r="327" spans="2:21" x14ac:dyDescent="0.3">
      <c r="B327" s="73"/>
      <c r="C327" s="74"/>
      <c r="D327" s="73"/>
      <c r="E327" s="73"/>
      <c r="F327" s="73"/>
      <c r="G327" s="73"/>
      <c r="H327" s="73"/>
      <c r="I327" s="73"/>
      <c r="J327" s="73"/>
      <c r="K327" s="73"/>
      <c r="L327" s="73"/>
      <c r="M327" s="73"/>
      <c r="N327" s="73"/>
      <c r="O327" s="73"/>
      <c r="P327" s="73"/>
      <c r="Q327" s="73"/>
      <c r="R327" s="73"/>
      <c r="S327" s="73"/>
      <c r="T327" s="73"/>
      <c r="U327" s="73"/>
    </row>
    <row r="328" spans="2:21" x14ac:dyDescent="0.3">
      <c r="B328" s="73"/>
      <c r="C328" s="74"/>
      <c r="D328" s="73"/>
      <c r="E328" s="73"/>
      <c r="F328" s="73"/>
      <c r="G328" s="73"/>
      <c r="H328" s="73"/>
      <c r="I328" s="73"/>
      <c r="J328" s="73"/>
      <c r="K328" s="73"/>
      <c r="L328" s="73"/>
      <c r="M328" s="73"/>
      <c r="N328" s="73"/>
      <c r="O328" s="73"/>
      <c r="P328" s="73"/>
      <c r="Q328" s="73"/>
      <c r="R328" s="73"/>
      <c r="S328" s="73"/>
      <c r="T328" s="73"/>
      <c r="U328" s="73"/>
    </row>
    <row r="329" spans="2:21" x14ac:dyDescent="0.3">
      <c r="B329" s="73"/>
      <c r="C329" s="74"/>
      <c r="D329" s="73"/>
      <c r="E329" s="73"/>
      <c r="F329" s="73"/>
      <c r="G329" s="73"/>
      <c r="H329" s="73"/>
      <c r="I329" s="73"/>
      <c r="J329" s="73"/>
      <c r="K329" s="73"/>
      <c r="L329" s="73"/>
      <c r="M329" s="73"/>
      <c r="N329" s="73"/>
      <c r="O329" s="73"/>
      <c r="P329" s="73"/>
      <c r="Q329" s="73"/>
      <c r="R329" s="73"/>
      <c r="S329" s="73"/>
      <c r="T329" s="73"/>
      <c r="U329" s="73"/>
    </row>
    <row r="330" spans="2:21" x14ac:dyDescent="0.3">
      <c r="B330" s="73"/>
      <c r="C330" s="74"/>
      <c r="D330" s="73"/>
      <c r="E330" s="73"/>
      <c r="F330" s="73"/>
      <c r="G330" s="73"/>
      <c r="H330" s="73"/>
      <c r="I330" s="73"/>
      <c r="J330" s="73"/>
      <c r="K330" s="73"/>
      <c r="L330" s="73"/>
      <c r="M330" s="73"/>
      <c r="N330" s="73"/>
      <c r="O330" s="73"/>
      <c r="P330" s="73"/>
      <c r="Q330" s="73"/>
      <c r="R330" s="73"/>
      <c r="S330" s="73"/>
      <c r="T330" s="73"/>
      <c r="U330" s="73"/>
    </row>
    <row r="331" spans="2:21" x14ac:dyDescent="0.3">
      <c r="B331" s="73"/>
      <c r="C331" s="74"/>
      <c r="D331" s="73"/>
      <c r="E331" s="73"/>
      <c r="F331" s="73"/>
      <c r="G331" s="73"/>
      <c r="H331" s="73"/>
      <c r="I331" s="73"/>
      <c r="J331" s="73"/>
      <c r="K331" s="73"/>
      <c r="L331" s="73"/>
      <c r="M331" s="73"/>
      <c r="N331" s="73"/>
      <c r="O331" s="73"/>
      <c r="P331" s="73"/>
      <c r="Q331" s="73"/>
      <c r="R331" s="73"/>
      <c r="S331" s="73"/>
      <c r="T331" s="73"/>
      <c r="U331" s="73"/>
    </row>
    <row r="332" spans="2:21" x14ac:dyDescent="0.3">
      <c r="B332" s="73"/>
      <c r="C332" s="74"/>
      <c r="D332" s="73"/>
      <c r="E332" s="73"/>
      <c r="F332" s="73"/>
      <c r="G332" s="73"/>
      <c r="H332" s="73"/>
      <c r="I332" s="73"/>
      <c r="J332" s="73"/>
      <c r="K332" s="73"/>
      <c r="L332" s="73"/>
      <c r="M332" s="73"/>
      <c r="N332" s="73"/>
      <c r="O332" s="73"/>
      <c r="P332" s="73"/>
      <c r="Q332" s="73"/>
      <c r="R332" s="73"/>
      <c r="S332" s="73"/>
      <c r="T332" s="73"/>
      <c r="U332" s="73"/>
    </row>
    <row r="333" spans="2:21" x14ac:dyDescent="0.3">
      <c r="B333" s="73"/>
      <c r="C333" s="74"/>
      <c r="D333" s="73"/>
      <c r="E333" s="73"/>
      <c r="F333" s="73"/>
      <c r="G333" s="73"/>
      <c r="H333" s="73"/>
      <c r="I333" s="73"/>
      <c r="J333" s="73"/>
      <c r="K333" s="73"/>
      <c r="L333" s="73"/>
      <c r="M333" s="73"/>
      <c r="N333" s="73"/>
      <c r="O333" s="73"/>
      <c r="P333" s="73"/>
      <c r="Q333" s="73"/>
      <c r="R333" s="73"/>
      <c r="S333" s="73"/>
      <c r="T333" s="73"/>
      <c r="U333" s="73"/>
    </row>
    <row r="334" spans="2:21" x14ac:dyDescent="0.3">
      <c r="B334" s="73"/>
      <c r="C334" s="74"/>
      <c r="D334" s="73"/>
      <c r="E334" s="73"/>
      <c r="F334" s="73"/>
      <c r="G334" s="73"/>
      <c r="H334" s="73"/>
      <c r="I334" s="73"/>
      <c r="J334" s="73"/>
      <c r="K334" s="73"/>
      <c r="L334" s="73"/>
      <c r="M334" s="73"/>
      <c r="N334" s="73"/>
      <c r="O334" s="73"/>
      <c r="P334" s="73"/>
      <c r="Q334" s="73"/>
      <c r="R334" s="73"/>
      <c r="S334" s="73"/>
      <c r="T334" s="73"/>
      <c r="U334" s="73"/>
    </row>
    <row r="335" spans="2:21" x14ac:dyDescent="0.3">
      <c r="B335" s="73"/>
      <c r="C335" s="74"/>
      <c r="D335" s="73"/>
      <c r="E335" s="73"/>
      <c r="F335" s="73"/>
      <c r="G335" s="73"/>
      <c r="H335" s="73"/>
      <c r="I335" s="73"/>
      <c r="J335" s="73"/>
      <c r="K335" s="73"/>
      <c r="L335" s="73"/>
      <c r="M335" s="73"/>
      <c r="N335" s="73"/>
      <c r="O335" s="73"/>
      <c r="P335" s="73"/>
      <c r="Q335" s="73"/>
      <c r="R335" s="73"/>
      <c r="S335" s="73"/>
      <c r="T335" s="73"/>
      <c r="U335" s="73"/>
    </row>
    <row r="336" spans="2:21" x14ac:dyDescent="0.3">
      <c r="B336" s="73"/>
      <c r="C336" s="74"/>
      <c r="D336" s="73"/>
      <c r="E336" s="73"/>
      <c r="F336" s="73"/>
      <c r="G336" s="73"/>
      <c r="H336" s="73"/>
      <c r="I336" s="73"/>
      <c r="J336" s="73"/>
      <c r="K336" s="73"/>
      <c r="L336" s="73"/>
      <c r="M336" s="73"/>
      <c r="N336" s="73"/>
      <c r="O336" s="73"/>
      <c r="P336" s="73"/>
      <c r="Q336" s="73"/>
      <c r="R336" s="73"/>
      <c r="S336" s="73"/>
      <c r="T336" s="73"/>
      <c r="U336" s="73"/>
    </row>
    <row r="337" spans="2:21" x14ac:dyDescent="0.3">
      <c r="B337" s="73"/>
      <c r="C337" s="74"/>
      <c r="D337" s="73"/>
      <c r="E337" s="73"/>
      <c r="F337" s="73"/>
      <c r="G337" s="73"/>
      <c r="H337" s="73"/>
      <c r="I337" s="73"/>
      <c r="J337" s="73"/>
      <c r="K337" s="73"/>
      <c r="L337" s="73"/>
      <c r="M337" s="73"/>
      <c r="N337" s="73"/>
      <c r="O337" s="73"/>
      <c r="P337" s="73"/>
      <c r="Q337" s="73"/>
      <c r="R337" s="73"/>
      <c r="S337" s="73"/>
      <c r="T337" s="73"/>
      <c r="U337" s="73"/>
    </row>
    <row r="338" spans="2:21" x14ac:dyDescent="0.3">
      <c r="B338" s="73"/>
      <c r="C338" s="74"/>
      <c r="D338" s="73"/>
      <c r="E338" s="73"/>
      <c r="F338" s="73"/>
      <c r="G338" s="73"/>
      <c r="H338" s="73"/>
      <c r="I338" s="73"/>
      <c r="J338" s="73"/>
      <c r="K338" s="73"/>
      <c r="L338" s="73"/>
      <c r="M338" s="73"/>
      <c r="N338" s="73"/>
      <c r="O338" s="73"/>
      <c r="P338" s="73"/>
      <c r="Q338" s="73"/>
      <c r="R338" s="73"/>
      <c r="S338" s="73"/>
      <c r="T338" s="73"/>
      <c r="U338" s="73"/>
    </row>
    <row r="339" spans="2:21" x14ac:dyDescent="0.3">
      <c r="B339" s="73"/>
      <c r="C339" s="74"/>
      <c r="D339" s="73"/>
      <c r="E339" s="73"/>
      <c r="F339" s="73"/>
      <c r="G339" s="73"/>
      <c r="H339" s="73"/>
      <c r="I339" s="73"/>
      <c r="J339" s="73"/>
      <c r="K339" s="73"/>
      <c r="L339" s="73"/>
      <c r="M339" s="73"/>
      <c r="N339" s="73"/>
      <c r="O339" s="73"/>
      <c r="P339" s="73"/>
      <c r="Q339" s="73"/>
      <c r="R339" s="73"/>
      <c r="S339" s="73"/>
      <c r="T339" s="73"/>
      <c r="U339" s="73"/>
    </row>
    <row r="340" spans="2:21" x14ac:dyDescent="0.3">
      <c r="B340" s="73"/>
      <c r="C340" s="74"/>
      <c r="D340" s="73"/>
      <c r="E340" s="73"/>
      <c r="F340" s="73"/>
      <c r="G340" s="73"/>
      <c r="H340" s="73"/>
      <c r="I340" s="73"/>
      <c r="J340" s="73"/>
      <c r="K340" s="73"/>
      <c r="L340" s="73"/>
      <c r="M340" s="73"/>
      <c r="N340" s="73"/>
      <c r="O340" s="73"/>
      <c r="P340" s="73"/>
      <c r="Q340" s="73"/>
      <c r="R340" s="73"/>
      <c r="S340" s="73"/>
      <c r="T340" s="73"/>
      <c r="U340" s="73"/>
    </row>
    <row r="341" spans="2:21" x14ac:dyDescent="0.3">
      <c r="B341" s="73"/>
      <c r="C341" s="74"/>
      <c r="D341" s="73"/>
      <c r="E341" s="73"/>
      <c r="F341" s="73"/>
      <c r="G341" s="73"/>
      <c r="H341" s="73"/>
      <c r="I341" s="73"/>
      <c r="J341" s="73"/>
      <c r="K341" s="73"/>
      <c r="L341" s="73"/>
      <c r="M341" s="73"/>
      <c r="N341" s="73"/>
      <c r="O341" s="73"/>
      <c r="P341" s="73"/>
      <c r="Q341" s="73"/>
      <c r="R341" s="73"/>
      <c r="S341" s="73"/>
      <c r="T341" s="73"/>
      <c r="U341" s="73"/>
    </row>
    <row r="342" spans="2:21" x14ac:dyDescent="0.3">
      <c r="B342" s="73"/>
      <c r="C342" s="74"/>
      <c r="D342" s="73"/>
      <c r="E342" s="73"/>
      <c r="F342" s="73"/>
      <c r="G342" s="73"/>
      <c r="H342" s="73"/>
      <c r="I342" s="73"/>
      <c r="J342" s="73"/>
      <c r="K342" s="73"/>
      <c r="L342" s="73"/>
      <c r="M342" s="73"/>
      <c r="N342" s="73"/>
      <c r="O342" s="73"/>
      <c r="P342" s="73"/>
      <c r="Q342" s="73"/>
      <c r="R342" s="73"/>
      <c r="S342" s="73"/>
      <c r="T342" s="73"/>
      <c r="U342" s="73"/>
    </row>
    <row r="343" spans="2:21" x14ac:dyDescent="0.3">
      <c r="B343" s="73"/>
      <c r="C343" s="74"/>
      <c r="D343" s="73"/>
      <c r="E343" s="73"/>
      <c r="F343" s="73"/>
      <c r="G343" s="73"/>
      <c r="H343" s="73"/>
      <c r="I343" s="73"/>
      <c r="J343" s="73"/>
      <c r="K343" s="73"/>
      <c r="L343" s="73"/>
      <c r="M343" s="73"/>
      <c r="N343" s="73"/>
      <c r="O343" s="73"/>
      <c r="P343" s="73"/>
      <c r="Q343" s="73"/>
      <c r="R343" s="73"/>
      <c r="S343" s="73"/>
      <c r="T343" s="73"/>
      <c r="U343" s="73"/>
    </row>
    <row r="344" spans="2:21" x14ac:dyDescent="0.3">
      <c r="B344" s="73"/>
      <c r="C344" s="74"/>
      <c r="D344" s="73"/>
      <c r="E344" s="73"/>
      <c r="F344" s="73"/>
      <c r="G344" s="73"/>
      <c r="H344" s="73"/>
      <c r="I344" s="73"/>
      <c r="J344" s="73"/>
      <c r="K344" s="73"/>
      <c r="L344" s="73"/>
      <c r="M344" s="73"/>
      <c r="N344" s="73"/>
      <c r="O344" s="73"/>
      <c r="P344" s="73"/>
      <c r="Q344" s="73"/>
      <c r="R344" s="73"/>
      <c r="S344" s="73"/>
      <c r="T344" s="73"/>
      <c r="U344" s="73"/>
    </row>
    <row r="345" spans="2:21" x14ac:dyDescent="0.3">
      <c r="B345" s="73"/>
      <c r="C345" s="74"/>
      <c r="D345" s="73"/>
      <c r="E345" s="73"/>
      <c r="F345" s="73"/>
      <c r="G345" s="73"/>
      <c r="H345" s="73"/>
      <c r="I345" s="73"/>
      <c r="J345" s="73"/>
      <c r="K345" s="73"/>
      <c r="L345" s="73"/>
      <c r="M345" s="73"/>
      <c r="N345" s="73"/>
      <c r="O345" s="73"/>
      <c r="P345" s="73"/>
      <c r="Q345" s="73"/>
      <c r="R345" s="73"/>
      <c r="S345" s="73"/>
      <c r="T345" s="73"/>
      <c r="U345" s="73"/>
    </row>
    <row r="346" spans="2:21" x14ac:dyDescent="0.3">
      <c r="B346" s="73"/>
      <c r="C346" s="74"/>
      <c r="D346" s="73"/>
      <c r="E346" s="73"/>
      <c r="F346" s="73"/>
      <c r="G346" s="73"/>
      <c r="H346" s="73"/>
      <c r="I346" s="73"/>
      <c r="J346" s="73"/>
      <c r="K346" s="73"/>
      <c r="L346" s="73"/>
      <c r="M346" s="73"/>
      <c r="N346" s="73"/>
      <c r="O346" s="73"/>
      <c r="P346" s="73"/>
      <c r="Q346" s="73"/>
      <c r="R346" s="73"/>
      <c r="S346" s="73"/>
      <c r="T346" s="73"/>
      <c r="U346" s="73"/>
    </row>
    <row r="347" spans="2:21" x14ac:dyDescent="0.3">
      <c r="B347" s="73"/>
      <c r="C347" s="74"/>
      <c r="D347" s="73"/>
      <c r="E347" s="73"/>
      <c r="F347" s="73"/>
      <c r="G347" s="73"/>
      <c r="H347" s="73"/>
      <c r="I347" s="73"/>
      <c r="J347" s="73"/>
      <c r="K347" s="73"/>
      <c r="L347" s="73"/>
      <c r="M347" s="73"/>
      <c r="N347" s="73"/>
      <c r="O347" s="73"/>
      <c r="P347" s="73"/>
      <c r="Q347" s="73"/>
      <c r="R347" s="73"/>
      <c r="S347" s="73"/>
      <c r="T347" s="73"/>
      <c r="U347" s="73"/>
    </row>
    <row r="348" spans="2:21" x14ac:dyDescent="0.3">
      <c r="B348" s="73"/>
      <c r="C348" s="74"/>
      <c r="D348" s="73"/>
      <c r="E348" s="73"/>
      <c r="F348" s="73"/>
      <c r="G348" s="73"/>
      <c r="H348" s="73"/>
      <c r="I348" s="73"/>
      <c r="J348" s="73"/>
      <c r="K348" s="73"/>
      <c r="L348" s="73"/>
      <c r="M348" s="73"/>
      <c r="N348" s="73"/>
      <c r="O348" s="73"/>
      <c r="P348" s="73"/>
      <c r="Q348" s="73"/>
      <c r="R348" s="73"/>
      <c r="S348" s="73"/>
      <c r="T348" s="73"/>
      <c r="U348" s="73"/>
    </row>
    <row r="349" spans="2:21" x14ac:dyDescent="0.3">
      <c r="B349" s="73"/>
      <c r="C349" s="74"/>
      <c r="D349" s="73"/>
      <c r="E349" s="73"/>
      <c r="F349" s="73"/>
      <c r="G349" s="73"/>
      <c r="H349" s="73"/>
      <c r="I349" s="73"/>
      <c r="J349" s="73"/>
      <c r="K349" s="73"/>
      <c r="L349" s="73"/>
      <c r="M349" s="73"/>
      <c r="N349" s="73"/>
      <c r="O349" s="73"/>
      <c r="P349" s="73"/>
      <c r="Q349" s="73"/>
      <c r="R349" s="73"/>
      <c r="S349" s="73"/>
      <c r="T349" s="73"/>
      <c r="U349" s="73"/>
    </row>
    <row r="350" spans="2:21" x14ac:dyDescent="0.3">
      <c r="B350" s="73"/>
      <c r="C350" s="74"/>
      <c r="D350" s="73"/>
      <c r="E350" s="73"/>
      <c r="F350" s="73"/>
      <c r="G350" s="73"/>
      <c r="H350" s="73"/>
      <c r="I350" s="73"/>
      <c r="J350" s="73"/>
      <c r="K350" s="73"/>
      <c r="L350" s="73"/>
      <c r="M350" s="73"/>
      <c r="N350" s="73"/>
      <c r="O350" s="73"/>
      <c r="P350" s="73"/>
      <c r="Q350" s="73"/>
      <c r="R350" s="73"/>
      <c r="S350" s="73"/>
      <c r="T350" s="73"/>
      <c r="U350" s="73"/>
    </row>
    <row r="351" spans="2:21" x14ac:dyDescent="0.3">
      <c r="B351" s="73"/>
      <c r="C351" s="74"/>
      <c r="D351" s="73"/>
      <c r="E351" s="73"/>
      <c r="F351" s="73"/>
      <c r="G351" s="73"/>
      <c r="H351" s="73"/>
      <c r="I351" s="73"/>
      <c r="J351" s="73"/>
      <c r="K351" s="73"/>
      <c r="L351" s="73"/>
      <c r="M351" s="73"/>
      <c r="N351" s="73"/>
      <c r="O351" s="73"/>
      <c r="P351" s="73"/>
      <c r="Q351" s="73"/>
      <c r="R351" s="73"/>
      <c r="S351" s="73"/>
      <c r="T351" s="73"/>
      <c r="U351" s="73"/>
    </row>
    <row r="352" spans="2:21" x14ac:dyDescent="0.3">
      <c r="B352" s="73"/>
      <c r="C352" s="74"/>
      <c r="D352" s="73"/>
      <c r="E352" s="73"/>
      <c r="F352" s="73"/>
      <c r="G352" s="73"/>
      <c r="H352" s="73"/>
      <c r="I352" s="73"/>
      <c r="J352" s="73"/>
      <c r="K352" s="73"/>
      <c r="L352" s="73"/>
      <c r="M352" s="73"/>
      <c r="N352" s="73"/>
      <c r="O352" s="73"/>
      <c r="P352" s="73"/>
      <c r="Q352" s="73"/>
      <c r="R352" s="73"/>
      <c r="S352" s="73"/>
      <c r="T352" s="73"/>
      <c r="U352" s="73"/>
    </row>
    <row r="353" spans="2:21" x14ac:dyDescent="0.3">
      <c r="B353" s="73"/>
      <c r="C353" s="74"/>
      <c r="D353" s="73"/>
      <c r="E353" s="73"/>
      <c r="F353" s="73"/>
      <c r="G353" s="73"/>
      <c r="H353" s="73"/>
      <c r="I353" s="73"/>
      <c r="J353" s="73"/>
      <c r="K353" s="73"/>
      <c r="L353" s="73"/>
      <c r="M353" s="73"/>
      <c r="N353" s="73"/>
      <c r="O353" s="73"/>
      <c r="P353" s="73"/>
      <c r="Q353" s="73"/>
      <c r="R353" s="73"/>
      <c r="S353" s="73"/>
      <c r="T353" s="73"/>
      <c r="U353" s="73"/>
    </row>
    <row r="354" spans="2:21" x14ac:dyDescent="0.3">
      <c r="B354" s="73"/>
      <c r="C354" s="74"/>
      <c r="D354" s="73"/>
      <c r="E354" s="73"/>
      <c r="F354" s="73"/>
      <c r="G354" s="73"/>
      <c r="H354" s="73"/>
      <c r="I354" s="73"/>
      <c r="J354" s="73"/>
      <c r="K354" s="73"/>
      <c r="L354" s="73"/>
      <c r="M354" s="73"/>
      <c r="N354" s="73"/>
      <c r="O354" s="73"/>
      <c r="P354" s="73"/>
      <c r="Q354" s="73"/>
      <c r="R354" s="73"/>
      <c r="S354" s="73"/>
      <c r="T354" s="73"/>
      <c r="U354" s="73"/>
    </row>
    <row r="355" spans="2:21" x14ac:dyDescent="0.3">
      <c r="B355" s="73"/>
      <c r="C355" s="74"/>
      <c r="D355" s="73"/>
      <c r="E355" s="73"/>
      <c r="F355" s="73"/>
      <c r="G355" s="73"/>
      <c r="H355" s="73"/>
      <c r="I355" s="73"/>
      <c r="J355" s="73"/>
      <c r="K355" s="73"/>
      <c r="L355" s="73"/>
      <c r="M355" s="73"/>
      <c r="N355" s="73"/>
      <c r="O355" s="73"/>
      <c r="P355" s="73"/>
      <c r="Q355" s="73"/>
      <c r="R355" s="73"/>
      <c r="S355" s="73"/>
      <c r="T355" s="73"/>
      <c r="U355" s="73"/>
    </row>
    <row r="356" spans="2:21" x14ac:dyDescent="0.3">
      <c r="B356" s="73"/>
      <c r="C356" s="74"/>
      <c r="D356" s="73"/>
      <c r="E356" s="73"/>
      <c r="F356" s="73"/>
      <c r="G356" s="73"/>
      <c r="H356" s="73"/>
      <c r="I356" s="73"/>
      <c r="J356" s="73"/>
      <c r="K356" s="73"/>
      <c r="L356" s="73"/>
      <c r="M356" s="73"/>
      <c r="N356" s="73"/>
      <c r="O356" s="73"/>
      <c r="P356" s="73"/>
      <c r="Q356" s="73"/>
      <c r="R356" s="73"/>
      <c r="S356" s="73"/>
      <c r="T356" s="73"/>
      <c r="U356" s="73"/>
    </row>
    <row r="357" spans="2:21" x14ac:dyDescent="0.3">
      <c r="B357" s="73"/>
      <c r="C357" s="74"/>
      <c r="D357" s="73"/>
      <c r="E357" s="73"/>
      <c r="F357" s="73"/>
      <c r="G357" s="73"/>
      <c r="H357" s="73"/>
      <c r="I357" s="73"/>
      <c r="J357" s="73"/>
      <c r="K357" s="73"/>
      <c r="L357" s="73"/>
      <c r="M357" s="73"/>
      <c r="N357" s="73"/>
      <c r="O357" s="73"/>
      <c r="P357" s="73"/>
      <c r="Q357" s="73"/>
      <c r="R357" s="73"/>
      <c r="S357" s="73"/>
      <c r="T357" s="73"/>
      <c r="U357" s="73"/>
    </row>
    <row r="358" spans="2:21" x14ac:dyDescent="0.3">
      <c r="B358" s="73"/>
      <c r="C358" s="74"/>
      <c r="D358" s="73"/>
      <c r="E358" s="73"/>
      <c r="F358" s="73"/>
      <c r="G358" s="73"/>
      <c r="H358" s="73"/>
      <c r="I358" s="73"/>
      <c r="J358" s="73"/>
      <c r="K358" s="73"/>
      <c r="L358" s="73"/>
      <c r="M358" s="73"/>
      <c r="N358" s="73"/>
      <c r="O358" s="73"/>
      <c r="P358" s="73"/>
      <c r="Q358" s="73"/>
      <c r="R358" s="73"/>
      <c r="S358" s="73"/>
      <c r="T358" s="73"/>
      <c r="U358" s="73"/>
    </row>
    <row r="359" spans="2:21" x14ac:dyDescent="0.3">
      <c r="B359" s="73"/>
      <c r="C359" s="74"/>
      <c r="D359" s="73"/>
      <c r="E359" s="73"/>
      <c r="F359" s="73"/>
      <c r="G359" s="73"/>
      <c r="H359" s="73"/>
      <c r="I359" s="73"/>
      <c r="J359" s="73"/>
      <c r="K359" s="73"/>
      <c r="L359" s="73"/>
      <c r="M359" s="73"/>
      <c r="N359" s="73"/>
      <c r="O359" s="73"/>
      <c r="P359" s="73"/>
      <c r="Q359" s="73"/>
      <c r="R359" s="73"/>
      <c r="S359" s="73"/>
      <c r="T359" s="73"/>
      <c r="U359" s="73"/>
    </row>
    <row r="360" spans="2:21" x14ac:dyDescent="0.3">
      <c r="B360" s="73"/>
      <c r="C360" s="74"/>
      <c r="D360" s="73"/>
      <c r="E360" s="73"/>
      <c r="F360" s="73"/>
      <c r="G360" s="73"/>
      <c r="H360" s="73"/>
      <c r="I360" s="73"/>
      <c r="J360" s="73"/>
      <c r="K360" s="73"/>
      <c r="L360" s="73"/>
      <c r="M360" s="73"/>
      <c r="N360" s="73"/>
      <c r="O360" s="73"/>
      <c r="P360" s="73"/>
      <c r="Q360" s="73"/>
      <c r="R360" s="73"/>
      <c r="S360" s="73"/>
      <c r="T360" s="73"/>
      <c r="U360" s="73"/>
    </row>
    <row r="361" spans="2:21" x14ac:dyDescent="0.3">
      <c r="B361" s="73"/>
      <c r="C361" s="74"/>
      <c r="D361" s="73"/>
      <c r="E361" s="73"/>
      <c r="F361" s="73"/>
      <c r="G361" s="73"/>
      <c r="H361" s="73"/>
      <c r="I361" s="73"/>
      <c r="J361" s="73"/>
      <c r="K361" s="73"/>
      <c r="L361" s="73"/>
      <c r="M361" s="73"/>
      <c r="N361" s="73"/>
      <c r="O361" s="73"/>
      <c r="P361" s="73"/>
      <c r="Q361" s="73"/>
      <c r="R361" s="73"/>
      <c r="S361" s="73"/>
      <c r="T361" s="73"/>
      <c r="U361" s="73"/>
    </row>
    <row r="362" spans="2:21" x14ac:dyDescent="0.3">
      <c r="B362" s="73"/>
      <c r="C362" s="74"/>
      <c r="D362" s="73"/>
      <c r="E362" s="73"/>
      <c r="F362" s="73"/>
      <c r="G362" s="73"/>
      <c r="H362" s="73"/>
      <c r="I362" s="73"/>
      <c r="J362" s="73"/>
      <c r="K362" s="73"/>
      <c r="L362" s="73"/>
      <c r="M362" s="73"/>
      <c r="N362" s="73"/>
      <c r="O362" s="73"/>
      <c r="P362" s="73"/>
      <c r="Q362" s="73"/>
      <c r="R362" s="73"/>
      <c r="S362" s="73"/>
      <c r="T362" s="73"/>
      <c r="U362" s="73"/>
    </row>
    <row r="363" spans="2:21" x14ac:dyDescent="0.3">
      <c r="B363" s="73"/>
      <c r="C363" s="74"/>
      <c r="D363" s="73"/>
      <c r="E363" s="73"/>
      <c r="F363" s="73"/>
      <c r="G363" s="73"/>
      <c r="H363" s="73"/>
      <c r="I363" s="73"/>
      <c r="J363" s="73"/>
      <c r="K363" s="73"/>
      <c r="L363" s="73"/>
      <c r="M363" s="73"/>
      <c r="N363" s="73"/>
      <c r="O363" s="73"/>
      <c r="P363" s="73"/>
      <c r="Q363" s="73"/>
      <c r="R363" s="73"/>
      <c r="S363" s="73"/>
      <c r="T363" s="73"/>
      <c r="U363" s="73"/>
    </row>
    <row r="364" spans="2:21" x14ac:dyDescent="0.3">
      <c r="B364" s="73"/>
      <c r="C364" s="74"/>
      <c r="D364" s="73"/>
      <c r="E364" s="73"/>
      <c r="F364" s="73"/>
      <c r="G364" s="73"/>
      <c r="H364" s="73"/>
      <c r="I364" s="73"/>
      <c r="J364" s="73"/>
      <c r="K364" s="73"/>
      <c r="L364" s="73"/>
      <c r="M364" s="73"/>
      <c r="N364" s="73"/>
      <c r="O364" s="73"/>
      <c r="P364" s="73"/>
      <c r="Q364" s="73"/>
      <c r="R364" s="73"/>
      <c r="S364" s="73"/>
      <c r="T364" s="73"/>
      <c r="U364" s="73"/>
    </row>
    <row r="365" spans="2:21" x14ac:dyDescent="0.3">
      <c r="B365" s="73"/>
      <c r="C365" s="74"/>
      <c r="D365" s="73"/>
      <c r="E365" s="73"/>
      <c r="F365" s="73"/>
      <c r="G365" s="73"/>
      <c r="H365" s="73"/>
      <c r="I365" s="73"/>
      <c r="J365" s="73"/>
      <c r="K365" s="73"/>
      <c r="L365" s="73"/>
      <c r="M365" s="73"/>
      <c r="N365" s="73"/>
      <c r="O365" s="73"/>
      <c r="P365" s="73"/>
      <c r="Q365" s="73"/>
      <c r="R365" s="73"/>
      <c r="S365" s="73"/>
      <c r="T365" s="73"/>
      <c r="U365" s="73"/>
    </row>
    <row r="366" spans="2:21" x14ac:dyDescent="0.3">
      <c r="B366" s="73"/>
      <c r="C366" s="74"/>
      <c r="D366" s="73"/>
      <c r="E366" s="73"/>
      <c r="F366" s="73"/>
      <c r="G366" s="73"/>
      <c r="H366" s="73"/>
      <c r="I366" s="73"/>
      <c r="J366" s="73"/>
      <c r="K366" s="73"/>
      <c r="L366" s="73"/>
      <c r="M366" s="73"/>
      <c r="N366" s="73"/>
      <c r="O366" s="73"/>
      <c r="P366" s="73"/>
      <c r="Q366" s="73"/>
      <c r="R366" s="73"/>
      <c r="S366" s="73"/>
      <c r="T366" s="73"/>
      <c r="U366" s="73"/>
    </row>
    <row r="367" spans="2:21" x14ac:dyDescent="0.3">
      <c r="B367" s="73"/>
      <c r="C367" s="74"/>
      <c r="D367" s="73"/>
      <c r="E367" s="73"/>
      <c r="F367" s="73"/>
      <c r="G367" s="73"/>
      <c r="H367" s="73"/>
      <c r="I367" s="73"/>
      <c r="J367" s="73"/>
      <c r="K367" s="73"/>
      <c r="L367" s="73"/>
      <c r="M367" s="73"/>
      <c r="N367" s="73"/>
      <c r="O367" s="73"/>
      <c r="P367" s="73"/>
      <c r="Q367" s="73"/>
      <c r="R367" s="73"/>
      <c r="S367" s="73"/>
      <c r="T367" s="73"/>
      <c r="U367" s="73"/>
    </row>
    <row r="368" spans="2:21" x14ac:dyDescent="0.3">
      <c r="B368" s="73"/>
      <c r="C368" s="74"/>
      <c r="D368" s="73"/>
      <c r="E368" s="73"/>
      <c r="F368" s="73"/>
      <c r="G368" s="73"/>
      <c r="H368" s="73"/>
      <c r="I368" s="73"/>
      <c r="J368" s="73"/>
      <c r="K368" s="73"/>
      <c r="L368" s="73"/>
      <c r="M368" s="73"/>
      <c r="N368" s="73"/>
      <c r="O368" s="73"/>
      <c r="P368" s="73"/>
      <c r="Q368" s="73"/>
      <c r="R368" s="73"/>
      <c r="S368" s="73"/>
      <c r="T368" s="73"/>
      <c r="U368" s="73"/>
    </row>
    <row r="369" spans="2:21" x14ac:dyDescent="0.3">
      <c r="B369" s="73"/>
      <c r="C369" s="74"/>
      <c r="D369" s="73"/>
      <c r="E369" s="73"/>
      <c r="F369" s="73"/>
      <c r="G369" s="73"/>
      <c r="H369" s="73"/>
      <c r="I369" s="73"/>
      <c r="J369" s="73"/>
      <c r="K369" s="73"/>
      <c r="L369" s="73"/>
      <c r="M369" s="73"/>
      <c r="N369" s="73"/>
      <c r="O369" s="73"/>
      <c r="P369" s="73"/>
      <c r="Q369" s="73"/>
      <c r="R369" s="73"/>
      <c r="S369" s="73"/>
      <c r="T369" s="73"/>
      <c r="U369" s="73"/>
    </row>
    <row r="370" spans="2:21" x14ac:dyDescent="0.3">
      <c r="B370" s="73"/>
      <c r="C370" s="74"/>
      <c r="D370" s="73"/>
      <c r="E370" s="73"/>
      <c r="F370" s="73"/>
      <c r="G370" s="73"/>
      <c r="H370" s="73"/>
      <c r="I370" s="73"/>
      <c r="J370" s="73"/>
      <c r="K370" s="73"/>
      <c r="L370" s="73"/>
      <c r="M370" s="73"/>
      <c r="N370" s="73"/>
      <c r="O370" s="73"/>
      <c r="P370" s="73"/>
      <c r="Q370" s="73"/>
      <c r="R370" s="73"/>
      <c r="S370" s="73"/>
      <c r="T370" s="73"/>
      <c r="U370" s="73"/>
    </row>
    <row r="371" spans="2:21" x14ac:dyDescent="0.3">
      <c r="B371" s="73"/>
      <c r="C371" s="74"/>
      <c r="D371" s="73"/>
      <c r="E371" s="73"/>
      <c r="F371" s="73"/>
      <c r="G371" s="73"/>
      <c r="H371" s="73"/>
      <c r="I371" s="73"/>
      <c r="J371" s="73"/>
      <c r="K371" s="73"/>
      <c r="L371" s="73"/>
      <c r="M371" s="73"/>
      <c r="N371" s="73"/>
      <c r="O371" s="73"/>
      <c r="P371" s="73"/>
      <c r="Q371" s="73"/>
      <c r="R371" s="73"/>
      <c r="S371" s="73"/>
      <c r="T371" s="73"/>
      <c r="U371" s="73"/>
    </row>
    <row r="372" spans="2:21" x14ac:dyDescent="0.3">
      <c r="B372" s="73"/>
      <c r="C372" s="74"/>
      <c r="D372" s="73"/>
      <c r="E372" s="73"/>
      <c r="F372" s="73"/>
      <c r="G372" s="73"/>
      <c r="H372" s="73"/>
      <c r="I372" s="73"/>
      <c r="J372" s="73"/>
      <c r="K372" s="73"/>
      <c r="L372" s="73"/>
      <c r="M372" s="73"/>
      <c r="N372" s="73"/>
      <c r="O372" s="73"/>
      <c r="P372" s="73"/>
      <c r="Q372" s="73"/>
      <c r="R372" s="73"/>
      <c r="S372" s="73"/>
      <c r="T372" s="73"/>
      <c r="U372" s="73"/>
    </row>
    <row r="373" spans="2:21" x14ac:dyDescent="0.3">
      <c r="B373" s="73"/>
      <c r="C373" s="74"/>
      <c r="D373" s="73"/>
      <c r="E373" s="73"/>
      <c r="F373" s="73"/>
      <c r="G373" s="73"/>
      <c r="H373" s="73"/>
      <c r="I373" s="73"/>
      <c r="J373" s="73"/>
      <c r="K373" s="73"/>
      <c r="L373" s="73"/>
      <c r="M373" s="73"/>
      <c r="N373" s="73"/>
      <c r="O373" s="73"/>
      <c r="P373" s="73"/>
      <c r="Q373" s="73"/>
      <c r="R373" s="73"/>
      <c r="S373" s="73"/>
      <c r="T373" s="73"/>
      <c r="U373" s="73"/>
    </row>
    <row r="374" spans="2:21" x14ac:dyDescent="0.3">
      <c r="B374" s="73"/>
      <c r="C374" s="74"/>
      <c r="D374" s="73"/>
      <c r="E374" s="73"/>
      <c r="F374" s="73"/>
      <c r="G374" s="73"/>
      <c r="H374" s="73"/>
      <c r="I374" s="73"/>
      <c r="J374" s="73"/>
      <c r="K374" s="73"/>
      <c r="L374" s="73"/>
      <c r="M374" s="73"/>
      <c r="N374" s="73"/>
      <c r="O374" s="73"/>
      <c r="P374" s="73"/>
      <c r="Q374" s="73"/>
      <c r="R374" s="73"/>
      <c r="S374" s="73"/>
      <c r="T374" s="73"/>
      <c r="U374" s="73"/>
    </row>
    <row r="375" spans="2:21" x14ac:dyDescent="0.3">
      <c r="B375" s="73"/>
      <c r="C375" s="74"/>
      <c r="D375" s="73"/>
      <c r="E375" s="73"/>
      <c r="F375" s="73"/>
      <c r="G375" s="73"/>
      <c r="H375" s="73"/>
      <c r="I375" s="73"/>
      <c r="J375" s="73"/>
      <c r="K375" s="73"/>
      <c r="L375" s="73"/>
      <c r="M375" s="73"/>
      <c r="N375" s="73"/>
      <c r="O375" s="73"/>
      <c r="P375" s="73"/>
      <c r="Q375" s="73"/>
      <c r="R375" s="73"/>
      <c r="S375" s="73"/>
      <c r="T375" s="73"/>
      <c r="U375" s="73"/>
    </row>
    <row r="376" spans="2:21" x14ac:dyDescent="0.3">
      <c r="B376" s="73"/>
      <c r="C376" s="74"/>
      <c r="D376" s="73"/>
      <c r="E376" s="73"/>
      <c r="F376" s="73"/>
      <c r="G376" s="73"/>
      <c r="H376" s="73"/>
      <c r="I376" s="73"/>
      <c r="J376" s="73"/>
      <c r="K376" s="73"/>
      <c r="L376" s="73"/>
      <c r="M376" s="73"/>
      <c r="N376" s="73"/>
      <c r="O376" s="73"/>
      <c r="P376" s="73"/>
      <c r="Q376" s="73"/>
      <c r="R376" s="73"/>
      <c r="S376" s="73"/>
      <c r="T376" s="73"/>
      <c r="U376" s="73"/>
    </row>
    <row r="377" spans="2:21" x14ac:dyDescent="0.3">
      <c r="B377" s="73"/>
      <c r="C377" s="74"/>
      <c r="D377" s="73"/>
      <c r="E377" s="73"/>
      <c r="F377" s="73"/>
      <c r="G377" s="73"/>
      <c r="H377" s="73"/>
      <c r="I377" s="73"/>
      <c r="J377" s="73"/>
      <c r="K377" s="73"/>
      <c r="L377" s="73"/>
      <c r="M377" s="73"/>
      <c r="N377" s="73"/>
      <c r="O377" s="73"/>
      <c r="P377" s="73"/>
      <c r="Q377" s="73"/>
      <c r="R377" s="73"/>
      <c r="S377" s="73"/>
      <c r="T377" s="73"/>
      <c r="U377" s="73"/>
    </row>
    <row r="378" spans="2:21" x14ac:dyDescent="0.3">
      <c r="B378" s="73"/>
      <c r="C378" s="74"/>
      <c r="D378" s="73"/>
      <c r="E378" s="73"/>
      <c r="F378" s="73"/>
      <c r="G378" s="73"/>
      <c r="H378" s="73"/>
      <c r="I378" s="73"/>
      <c r="J378" s="73"/>
      <c r="K378" s="73"/>
      <c r="L378" s="73"/>
      <c r="M378" s="73"/>
      <c r="N378" s="73"/>
      <c r="O378" s="73"/>
      <c r="P378" s="73"/>
      <c r="Q378" s="73"/>
      <c r="R378" s="73"/>
      <c r="S378" s="73"/>
      <c r="T378" s="73"/>
      <c r="U378" s="73"/>
    </row>
    <row r="379" spans="2:21" x14ac:dyDescent="0.3">
      <c r="B379" s="73"/>
      <c r="C379" s="74"/>
      <c r="D379" s="73"/>
      <c r="E379" s="73"/>
      <c r="F379" s="73"/>
      <c r="G379" s="73"/>
      <c r="H379" s="73"/>
      <c r="I379" s="73"/>
      <c r="J379" s="73"/>
      <c r="K379" s="73"/>
      <c r="L379" s="73"/>
      <c r="M379" s="73"/>
      <c r="N379" s="73"/>
      <c r="O379" s="73"/>
      <c r="P379" s="73"/>
      <c r="Q379" s="73"/>
      <c r="R379" s="73"/>
      <c r="S379" s="73"/>
      <c r="T379" s="73"/>
      <c r="U379" s="73"/>
    </row>
    <row r="380" spans="2:21" x14ac:dyDescent="0.3">
      <c r="B380" s="73"/>
      <c r="C380" s="74"/>
      <c r="D380" s="73"/>
      <c r="E380" s="73"/>
      <c r="F380" s="73"/>
      <c r="G380" s="73"/>
      <c r="H380" s="73"/>
      <c r="I380" s="73"/>
      <c r="J380" s="73"/>
      <c r="K380" s="73"/>
      <c r="L380" s="73"/>
      <c r="M380" s="73"/>
      <c r="N380" s="73"/>
      <c r="O380" s="73"/>
      <c r="P380" s="73"/>
      <c r="Q380" s="73"/>
      <c r="R380" s="73"/>
      <c r="S380" s="73"/>
      <c r="T380" s="73"/>
      <c r="U380" s="73"/>
    </row>
    <row r="381" spans="2:21" x14ac:dyDescent="0.3">
      <c r="B381" s="73"/>
      <c r="C381" s="74"/>
      <c r="D381" s="73"/>
      <c r="E381" s="73"/>
      <c r="F381" s="73"/>
      <c r="G381" s="73"/>
      <c r="H381" s="73"/>
      <c r="I381" s="73"/>
      <c r="J381" s="73"/>
      <c r="K381" s="73"/>
      <c r="L381" s="73"/>
      <c r="M381" s="73"/>
      <c r="N381" s="73"/>
      <c r="O381" s="73"/>
      <c r="P381" s="73"/>
      <c r="Q381" s="73"/>
      <c r="R381" s="73"/>
      <c r="S381" s="73"/>
      <c r="T381" s="73"/>
      <c r="U381" s="73"/>
    </row>
    <row r="382" spans="2:21" x14ac:dyDescent="0.3">
      <c r="B382" s="73"/>
      <c r="C382" s="74"/>
      <c r="D382" s="73"/>
      <c r="E382" s="73"/>
      <c r="F382" s="73"/>
      <c r="G382" s="73"/>
      <c r="H382" s="73"/>
      <c r="I382" s="73"/>
      <c r="J382" s="73"/>
      <c r="K382" s="73"/>
      <c r="L382" s="73"/>
      <c r="M382" s="73"/>
      <c r="N382" s="73"/>
      <c r="O382" s="73"/>
      <c r="P382" s="73"/>
      <c r="Q382" s="73"/>
      <c r="R382" s="73"/>
      <c r="S382" s="73"/>
      <c r="T382" s="73"/>
      <c r="U382" s="73"/>
    </row>
    <row r="383" spans="2:21" x14ac:dyDescent="0.3">
      <c r="B383" s="73"/>
      <c r="C383" s="74"/>
      <c r="D383" s="73"/>
      <c r="E383" s="73"/>
      <c r="F383" s="73"/>
      <c r="G383" s="73"/>
      <c r="H383" s="73"/>
      <c r="I383" s="73"/>
      <c r="J383" s="73"/>
      <c r="K383" s="73"/>
      <c r="L383" s="73"/>
      <c r="M383" s="73"/>
      <c r="N383" s="73"/>
      <c r="O383" s="73"/>
      <c r="P383" s="73"/>
      <c r="Q383" s="73"/>
      <c r="R383" s="73"/>
      <c r="S383" s="73"/>
      <c r="T383" s="73"/>
      <c r="U383" s="73"/>
    </row>
    <row r="384" spans="2:21" x14ac:dyDescent="0.3">
      <c r="B384" s="73"/>
      <c r="C384" s="74"/>
      <c r="D384" s="73"/>
      <c r="E384" s="73"/>
      <c r="F384" s="73"/>
      <c r="G384" s="73"/>
      <c r="H384" s="73"/>
      <c r="I384" s="73"/>
      <c r="J384" s="73"/>
      <c r="K384" s="73"/>
      <c r="L384" s="73"/>
      <c r="M384" s="73"/>
      <c r="N384" s="73"/>
      <c r="O384" s="73"/>
      <c r="P384" s="73"/>
      <c r="Q384" s="73"/>
      <c r="R384" s="73"/>
      <c r="S384" s="73"/>
      <c r="T384" s="73"/>
      <c r="U384" s="73"/>
    </row>
    <row r="385" spans="2:21" x14ac:dyDescent="0.3">
      <c r="B385" s="73"/>
      <c r="C385" s="74"/>
      <c r="D385" s="73"/>
      <c r="E385" s="73"/>
      <c r="F385" s="73"/>
      <c r="G385" s="73"/>
      <c r="H385" s="73"/>
      <c r="I385" s="73"/>
      <c r="J385" s="73"/>
      <c r="K385" s="73"/>
      <c r="L385" s="73"/>
      <c r="M385" s="73"/>
      <c r="N385" s="73"/>
      <c r="O385" s="73"/>
      <c r="P385" s="73"/>
      <c r="Q385" s="73"/>
      <c r="R385" s="73"/>
      <c r="S385" s="73"/>
      <c r="T385" s="73"/>
      <c r="U385" s="73"/>
    </row>
    <row r="386" spans="2:21" x14ac:dyDescent="0.3">
      <c r="B386" s="73"/>
      <c r="C386" s="74"/>
      <c r="D386" s="73"/>
      <c r="E386" s="73"/>
      <c r="F386" s="73"/>
      <c r="G386" s="73"/>
      <c r="H386" s="73"/>
      <c r="I386" s="73"/>
      <c r="J386" s="73"/>
      <c r="K386" s="73"/>
      <c r="L386" s="73"/>
      <c r="M386" s="73"/>
      <c r="N386" s="73"/>
      <c r="O386" s="73"/>
      <c r="P386" s="73"/>
      <c r="Q386" s="73"/>
      <c r="R386" s="73"/>
      <c r="S386" s="73"/>
      <c r="T386" s="73"/>
      <c r="U386" s="73"/>
    </row>
    <row r="387" spans="2:21" x14ac:dyDescent="0.3">
      <c r="B387" s="73"/>
      <c r="C387" s="74"/>
      <c r="D387" s="73"/>
      <c r="E387" s="73"/>
      <c r="F387" s="73"/>
      <c r="G387" s="73"/>
      <c r="H387" s="73"/>
      <c r="I387" s="73"/>
      <c r="J387" s="73"/>
      <c r="K387" s="73"/>
      <c r="L387" s="73"/>
      <c r="M387" s="73"/>
      <c r="N387" s="73"/>
      <c r="O387" s="73"/>
      <c r="P387" s="73"/>
      <c r="Q387" s="73"/>
      <c r="R387" s="73"/>
      <c r="S387" s="73"/>
      <c r="T387" s="73"/>
      <c r="U387" s="73"/>
    </row>
    <row r="388" spans="2:21" x14ac:dyDescent="0.3">
      <c r="B388" s="73"/>
      <c r="C388" s="74"/>
      <c r="D388" s="73"/>
      <c r="E388" s="73"/>
      <c r="F388" s="73"/>
      <c r="G388" s="73"/>
      <c r="H388" s="73"/>
      <c r="I388" s="73"/>
      <c r="J388" s="73"/>
      <c r="K388" s="73"/>
      <c r="L388" s="73"/>
      <c r="M388" s="73"/>
      <c r="N388" s="73"/>
      <c r="O388" s="73"/>
      <c r="P388" s="73"/>
      <c r="Q388" s="73"/>
      <c r="R388" s="73"/>
      <c r="S388" s="73"/>
      <c r="T388" s="73"/>
      <c r="U388" s="73"/>
    </row>
    <row r="389" spans="2:21" x14ac:dyDescent="0.3">
      <c r="B389" s="73"/>
      <c r="C389" s="74"/>
      <c r="D389" s="73"/>
      <c r="E389" s="73"/>
      <c r="F389" s="73"/>
      <c r="G389" s="73"/>
      <c r="H389" s="73"/>
      <c r="I389" s="73"/>
      <c r="J389" s="73"/>
      <c r="K389" s="73"/>
      <c r="L389" s="73"/>
      <c r="M389" s="73"/>
      <c r="N389" s="73"/>
      <c r="O389" s="73"/>
      <c r="P389" s="73"/>
      <c r="Q389" s="73"/>
      <c r="R389" s="73"/>
      <c r="S389" s="73"/>
      <c r="T389" s="73"/>
      <c r="U389" s="73"/>
    </row>
    <row r="390" spans="2:21" x14ac:dyDescent="0.3">
      <c r="B390" s="73"/>
      <c r="C390" s="74"/>
      <c r="D390" s="73"/>
      <c r="E390" s="73"/>
      <c r="F390" s="73"/>
      <c r="G390" s="73"/>
      <c r="H390" s="73"/>
      <c r="I390" s="73"/>
      <c r="J390" s="73"/>
      <c r="K390" s="73"/>
      <c r="L390" s="73"/>
      <c r="M390" s="73"/>
      <c r="N390" s="73"/>
      <c r="O390" s="73"/>
      <c r="P390" s="73"/>
      <c r="Q390" s="73"/>
      <c r="R390" s="73"/>
      <c r="S390" s="73"/>
      <c r="T390" s="73"/>
      <c r="U390" s="73"/>
    </row>
    <row r="391" spans="2:21" x14ac:dyDescent="0.3">
      <c r="B391" s="73"/>
      <c r="C391" s="74"/>
      <c r="D391" s="73"/>
      <c r="E391" s="73"/>
      <c r="F391" s="73"/>
      <c r="G391" s="73"/>
      <c r="H391" s="73"/>
      <c r="I391" s="73"/>
      <c r="J391" s="73"/>
      <c r="K391" s="73"/>
      <c r="L391" s="73"/>
      <c r="M391" s="73"/>
      <c r="N391" s="73"/>
      <c r="O391" s="73"/>
      <c r="P391" s="73"/>
      <c r="Q391" s="73"/>
      <c r="R391" s="73"/>
      <c r="S391" s="73"/>
      <c r="T391" s="73"/>
      <c r="U391" s="73"/>
    </row>
    <row r="392" spans="2:21" x14ac:dyDescent="0.3">
      <c r="B392" s="73"/>
      <c r="C392" s="74"/>
      <c r="D392" s="73"/>
      <c r="E392" s="73"/>
      <c r="F392" s="73"/>
      <c r="G392" s="73"/>
      <c r="H392" s="73"/>
      <c r="I392" s="73"/>
      <c r="J392" s="73"/>
      <c r="K392" s="73"/>
      <c r="L392" s="73"/>
      <c r="M392" s="73"/>
      <c r="N392" s="73"/>
      <c r="O392" s="73"/>
      <c r="P392" s="73"/>
      <c r="Q392" s="73"/>
      <c r="R392" s="73"/>
      <c r="S392" s="73"/>
      <c r="T392" s="73"/>
      <c r="U392" s="73"/>
    </row>
    <row r="393" spans="2:21" x14ac:dyDescent="0.3">
      <c r="B393" s="73"/>
      <c r="C393" s="74"/>
      <c r="D393" s="73"/>
      <c r="E393" s="73"/>
      <c r="F393" s="73"/>
      <c r="G393" s="73"/>
      <c r="H393" s="73"/>
      <c r="I393" s="73"/>
      <c r="J393" s="73"/>
      <c r="K393" s="73"/>
      <c r="L393" s="73"/>
      <c r="M393" s="73"/>
      <c r="N393" s="73"/>
      <c r="O393" s="73"/>
      <c r="P393" s="73"/>
      <c r="Q393" s="73"/>
      <c r="R393" s="73"/>
      <c r="S393" s="73"/>
      <c r="T393" s="73"/>
      <c r="U393" s="73"/>
    </row>
    <row r="394" spans="2:21" x14ac:dyDescent="0.3">
      <c r="B394" s="73"/>
      <c r="C394" s="74"/>
      <c r="D394" s="73"/>
      <c r="E394" s="73"/>
      <c r="F394" s="73"/>
      <c r="G394" s="73"/>
      <c r="H394" s="73"/>
      <c r="I394" s="73"/>
      <c r="J394" s="73"/>
      <c r="K394" s="73"/>
      <c r="L394" s="73"/>
      <c r="M394" s="73"/>
      <c r="N394" s="73"/>
      <c r="O394" s="73"/>
      <c r="P394" s="73"/>
      <c r="Q394" s="73"/>
      <c r="R394" s="73"/>
      <c r="S394" s="73"/>
      <c r="T394" s="73"/>
      <c r="U394" s="73"/>
    </row>
    <row r="395" spans="2:21" x14ac:dyDescent="0.3">
      <c r="B395" s="73"/>
      <c r="C395" s="74"/>
      <c r="D395" s="73"/>
      <c r="E395" s="73"/>
      <c r="F395" s="73"/>
      <c r="G395" s="73"/>
      <c r="H395" s="73"/>
      <c r="I395" s="73"/>
      <c r="J395" s="73"/>
      <c r="K395" s="73"/>
      <c r="L395" s="73"/>
      <c r="M395" s="73"/>
      <c r="N395" s="73"/>
      <c r="O395" s="73"/>
      <c r="P395" s="73"/>
      <c r="Q395" s="73"/>
      <c r="R395" s="73"/>
      <c r="S395" s="73"/>
      <c r="T395" s="73"/>
      <c r="U395" s="73"/>
    </row>
    <row r="396" spans="2:21" x14ac:dyDescent="0.3">
      <c r="B396" s="73"/>
      <c r="C396" s="74"/>
      <c r="D396" s="73"/>
      <c r="E396" s="73"/>
      <c r="F396" s="73"/>
      <c r="G396" s="73"/>
      <c r="H396" s="73"/>
      <c r="I396" s="73"/>
      <c r="J396" s="73"/>
      <c r="K396" s="73"/>
      <c r="L396" s="73"/>
      <c r="M396" s="73"/>
      <c r="N396" s="73"/>
      <c r="O396" s="73"/>
      <c r="P396" s="73"/>
      <c r="Q396" s="73"/>
      <c r="R396" s="73"/>
      <c r="S396" s="73"/>
      <c r="T396" s="73"/>
      <c r="U396" s="73"/>
    </row>
    <row r="397" spans="2:21" x14ac:dyDescent="0.3">
      <c r="B397" s="73"/>
      <c r="C397" s="74"/>
      <c r="D397" s="73"/>
      <c r="E397" s="73"/>
      <c r="F397" s="73"/>
      <c r="G397" s="73"/>
      <c r="H397" s="73"/>
      <c r="I397" s="73"/>
      <c r="J397" s="73"/>
      <c r="K397" s="73"/>
      <c r="L397" s="73"/>
      <c r="M397" s="73"/>
      <c r="N397" s="73"/>
      <c r="O397" s="73"/>
      <c r="P397" s="73"/>
      <c r="Q397" s="73"/>
      <c r="R397" s="73"/>
      <c r="S397" s="73"/>
      <c r="T397" s="73"/>
      <c r="U397" s="73"/>
    </row>
    <row r="398" spans="2:21" x14ac:dyDescent="0.3">
      <c r="B398" s="73"/>
      <c r="C398" s="74"/>
      <c r="D398" s="73"/>
      <c r="E398" s="73"/>
      <c r="F398" s="73"/>
      <c r="G398" s="73"/>
      <c r="H398" s="73"/>
      <c r="I398" s="73"/>
      <c r="J398" s="73"/>
      <c r="K398" s="73"/>
      <c r="L398" s="73"/>
      <c r="M398" s="73"/>
      <c r="N398" s="73"/>
      <c r="O398" s="73"/>
      <c r="P398" s="73"/>
      <c r="Q398" s="73"/>
      <c r="R398" s="73"/>
      <c r="S398" s="73"/>
      <c r="T398" s="73"/>
      <c r="U398" s="73"/>
    </row>
    <row r="399" spans="2:21" x14ac:dyDescent="0.3">
      <c r="B399" s="73"/>
      <c r="C399" s="74"/>
      <c r="D399" s="73"/>
      <c r="E399" s="73"/>
      <c r="F399" s="73"/>
      <c r="G399" s="73"/>
      <c r="H399" s="73"/>
      <c r="I399" s="73"/>
      <c r="J399" s="73"/>
      <c r="K399" s="73"/>
      <c r="L399" s="73"/>
      <c r="M399" s="73"/>
      <c r="N399" s="73"/>
      <c r="O399" s="73"/>
      <c r="P399" s="73"/>
      <c r="Q399" s="73"/>
      <c r="R399" s="73"/>
      <c r="S399" s="73"/>
      <c r="T399" s="73"/>
      <c r="U399" s="73"/>
    </row>
    <row r="400" spans="2:21" x14ac:dyDescent="0.3">
      <c r="B400" s="73"/>
      <c r="C400" s="74"/>
      <c r="D400" s="73"/>
      <c r="E400" s="73"/>
      <c r="F400" s="73"/>
      <c r="G400" s="73"/>
      <c r="H400" s="73"/>
      <c r="I400" s="73"/>
      <c r="J400" s="73"/>
      <c r="K400" s="73"/>
      <c r="L400" s="73"/>
      <c r="M400" s="73"/>
      <c r="N400" s="73"/>
      <c r="O400" s="73"/>
      <c r="P400" s="73"/>
      <c r="Q400" s="73"/>
      <c r="R400" s="73"/>
      <c r="S400" s="73"/>
      <c r="T400" s="73"/>
      <c r="U400" s="73"/>
    </row>
    <row r="401" spans="2:21" x14ac:dyDescent="0.3">
      <c r="B401" s="73"/>
      <c r="C401" s="74"/>
      <c r="D401" s="73"/>
      <c r="E401" s="73"/>
      <c r="F401" s="73"/>
      <c r="G401" s="73"/>
      <c r="H401" s="73"/>
      <c r="I401" s="73"/>
      <c r="J401" s="73"/>
      <c r="K401" s="73"/>
      <c r="L401" s="73"/>
      <c r="M401" s="73"/>
      <c r="N401" s="73"/>
      <c r="O401" s="73"/>
      <c r="P401" s="73"/>
      <c r="Q401" s="73"/>
      <c r="R401" s="73"/>
      <c r="S401" s="73"/>
      <c r="T401" s="73"/>
      <c r="U401" s="73"/>
    </row>
    <row r="402" spans="2:21" x14ac:dyDescent="0.3">
      <c r="B402" s="73"/>
      <c r="C402" s="74"/>
      <c r="D402" s="73"/>
      <c r="E402" s="73"/>
      <c r="F402" s="73"/>
      <c r="G402" s="73"/>
      <c r="H402" s="73"/>
      <c r="I402" s="73"/>
      <c r="J402" s="73"/>
      <c r="K402" s="73"/>
      <c r="L402" s="73"/>
      <c r="M402" s="73"/>
      <c r="N402" s="73"/>
      <c r="O402" s="73"/>
      <c r="P402" s="73"/>
      <c r="Q402" s="73"/>
      <c r="R402" s="73"/>
      <c r="S402" s="73"/>
      <c r="T402" s="73"/>
      <c r="U402" s="73"/>
    </row>
    <row r="403" spans="2:21" x14ac:dyDescent="0.3">
      <c r="B403" s="73"/>
      <c r="C403" s="74"/>
      <c r="D403" s="73"/>
      <c r="E403" s="73"/>
      <c r="F403" s="73"/>
      <c r="G403" s="73"/>
      <c r="H403" s="73"/>
      <c r="I403" s="73"/>
      <c r="J403" s="73"/>
      <c r="K403" s="73"/>
      <c r="L403" s="73"/>
      <c r="M403" s="73"/>
      <c r="N403" s="73"/>
      <c r="O403" s="73"/>
      <c r="P403" s="73"/>
      <c r="Q403" s="73"/>
      <c r="R403" s="73"/>
      <c r="S403" s="73"/>
      <c r="T403" s="73"/>
      <c r="U403" s="73"/>
    </row>
    <row r="404" spans="2:21" x14ac:dyDescent="0.3">
      <c r="B404" s="73"/>
      <c r="C404" s="74"/>
      <c r="D404" s="73"/>
      <c r="E404" s="73"/>
      <c r="F404" s="73"/>
      <c r="G404" s="73"/>
      <c r="H404" s="73"/>
      <c r="I404" s="73"/>
      <c r="J404" s="73"/>
      <c r="K404" s="73"/>
      <c r="L404" s="73"/>
      <c r="M404" s="73"/>
      <c r="N404" s="73"/>
      <c r="O404" s="73"/>
      <c r="P404" s="73"/>
      <c r="Q404" s="73"/>
      <c r="R404" s="73"/>
      <c r="S404" s="73"/>
      <c r="T404" s="73"/>
      <c r="U404" s="73"/>
    </row>
    <row r="405" spans="2:21" x14ac:dyDescent="0.3">
      <c r="B405" s="73"/>
      <c r="C405" s="74"/>
      <c r="D405" s="73"/>
      <c r="E405" s="73"/>
      <c r="F405" s="73"/>
      <c r="G405" s="73"/>
      <c r="H405" s="73"/>
      <c r="I405" s="73"/>
      <c r="J405" s="73"/>
      <c r="K405" s="73"/>
      <c r="L405" s="73"/>
      <c r="M405" s="73"/>
      <c r="N405" s="73"/>
      <c r="O405" s="73"/>
      <c r="P405" s="73"/>
      <c r="Q405" s="73"/>
      <c r="R405" s="73"/>
      <c r="S405" s="73"/>
      <c r="T405" s="73"/>
      <c r="U405" s="73"/>
    </row>
    <row r="406" spans="2:21" x14ac:dyDescent="0.3">
      <c r="B406" s="73"/>
      <c r="C406" s="74"/>
      <c r="D406" s="73"/>
      <c r="E406" s="73"/>
      <c r="F406" s="73"/>
      <c r="G406" s="73"/>
      <c r="H406" s="73"/>
      <c r="I406" s="73"/>
      <c r="J406" s="73"/>
      <c r="K406" s="73"/>
      <c r="L406" s="73"/>
      <c r="M406" s="73"/>
      <c r="N406" s="73"/>
      <c r="O406" s="73"/>
      <c r="P406" s="73"/>
      <c r="Q406" s="73"/>
      <c r="R406" s="73"/>
      <c r="S406" s="73"/>
      <c r="T406" s="73"/>
      <c r="U406" s="73"/>
    </row>
    <row r="407" spans="2:21" x14ac:dyDescent="0.3">
      <c r="B407" s="73"/>
      <c r="C407" s="74"/>
      <c r="D407" s="73"/>
      <c r="E407" s="73"/>
      <c r="F407" s="73"/>
      <c r="G407" s="73"/>
      <c r="H407" s="73"/>
      <c r="I407" s="73"/>
      <c r="J407" s="73"/>
      <c r="K407" s="73"/>
      <c r="L407" s="73"/>
      <c r="M407" s="73"/>
      <c r="N407" s="73"/>
      <c r="O407" s="73"/>
      <c r="P407" s="73"/>
      <c r="Q407" s="73"/>
      <c r="R407" s="73"/>
      <c r="S407" s="73"/>
      <c r="T407" s="73"/>
      <c r="U407" s="73"/>
    </row>
    <row r="408" spans="2:21" x14ac:dyDescent="0.3">
      <c r="B408" s="73"/>
      <c r="C408" s="74"/>
      <c r="D408" s="73"/>
      <c r="E408" s="73"/>
      <c r="F408" s="73"/>
      <c r="G408" s="73"/>
      <c r="H408" s="73"/>
      <c r="I408" s="73"/>
      <c r="J408" s="73"/>
      <c r="K408" s="73"/>
      <c r="L408" s="73"/>
      <c r="M408" s="73"/>
      <c r="N408" s="73"/>
      <c r="O408" s="73"/>
      <c r="P408" s="73"/>
      <c r="Q408" s="73"/>
      <c r="R408" s="73"/>
      <c r="S408" s="73"/>
      <c r="T408" s="73"/>
      <c r="U408" s="73"/>
    </row>
    <row r="409" spans="2:21" x14ac:dyDescent="0.3">
      <c r="B409" s="73"/>
      <c r="C409" s="74"/>
      <c r="D409" s="73"/>
      <c r="E409" s="73"/>
      <c r="F409" s="73"/>
      <c r="G409" s="73"/>
      <c r="H409" s="73"/>
      <c r="I409" s="73"/>
      <c r="J409" s="73"/>
      <c r="K409" s="73"/>
      <c r="L409" s="73"/>
      <c r="M409" s="73"/>
      <c r="N409" s="73"/>
      <c r="O409" s="73"/>
      <c r="P409" s="73"/>
      <c r="Q409" s="73"/>
      <c r="R409" s="73"/>
      <c r="S409" s="73"/>
      <c r="T409" s="73"/>
      <c r="U409" s="73"/>
    </row>
    <row r="410" spans="2:21" x14ac:dyDescent="0.3">
      <c r="B410" s="73"/>
      <c r="C410" s="74"/>
      <c r="D410" s="73"/>
      <c r="E410" s="73"/>
      <c r="F410" s="73"/>
      <c r="G410" s="73"/>
      <c r="H410" s="73"/>
      <c r="I410" s="73"/>
      <c r="J410" s="73"/>
      <c r="K410" s="73"/>
      <c r="L410" s="73"/>
      <c r="M410" s="73"/>
      <c r="N410" s="73"/>
      <c r="O410" s="73"/>
      <c r="P410" s="73"/>
      <c r="Q410" s="73"/>
      <c r="R410" s="73"/>
      <c r="S410" s="73"/>
      <c r="T410" s="73"/>
      <c r="U410" s="73"/>
    </row>
    <row r="411" spans="2:21" x14ac:dyDescent="0.3">
      <c r="B411" s="73"/>
      <c r="C411" s="74"/>
      <c r="D411" s="73"/>
      <c r="E411" s="73"/>
      <c r="F411" s="73"/>
      <c r="G411" s="73"/>
      <c r="H411" s="73"/>
      <c r="I411" s="73"/>
      <c r="J411" s="73"/>
      <c r="K411" s="73"/>
      <c r="L411" s="73"/>
      <c r="M411" s="73"/>
      <c r="N411" s="73"/>
      <c r="O411" s="73"/>
      <c r="P411" s="73"/>
      <c r="Q411" s="73"/>
      <c r="R411" s="73"/>
      <c r="S411" s="73"/>
      <c r="T411" s="73"/>
      <c r="U411" s="73"/>
    </row>
    <row r="412" spans="2:21" x14ac:dyDescent="0.3">
      <c r="B412" s="73"/>
      <c r="C412" s="74"/>
      <c r="D412" s="73"/>
      <c r="E412" s="73"/>
      <c r="F412" s="73"/>
      <c r="G412" s="73"/>
      <c r="H412" s="73"/>
      <c r="I412" s="73"/>
      <c r="J412" s="73"/>
      <c r="K412" s="73"/>
      <c r="L412" s="73"/>
      <c r="M412" s="73"/>
      <c r="N412" s="73"/>
      <c r="O412" s="73"/>
      <c r="P412" s="73"/>
      <c r="Q412" s="73"/>
      <c r="R412" s="73"/>
      <c r="S412" s="73"/>
      <c r="T412" s="73"/>
      <c r="U412" s="73"/>
    </row>
    <row r="413" spans="2:21" x14ac:dyDescent="0.3">
      <c r="B413" s="73"/>
      <c r="C413" s="74"/>
      <c r="D413" s="73"/>
      <c r="E413" s="73"/>
      <c r="F413" s="73"/>
      <c r="G413" s="73"/>
      <c r="H413" s="73"/>
      <c r="I413" s="73"/>
      <c r="J413" s="73"/>
      <c r="K413" s="73"/>
      <c r="L413" s="73"/>
      <c r="M413" s="73"/>
      <c r="N413" s="73"/>
      <c r="O413" s="73"/>
      <c r="P413" s="73"/>
      <c r="Q413" s="73"/>
      <c r="R413" s="73"/>
      <c r="S413" s="73"/>
      <c r="T413" s="73"/>
      <c r="U413" s="73"/>
    </row>
    <row r="414" spans="2:21" x14ac:dyDescent="0.3">
      <c r="B414" s="73"/>
      <c r="C414" s="74"/>
      <c r="D414" s="73"/>
      <c r="E414" s="73"/>
      <c r="F414" s="73"/>
      <c r="G414" s="73"/>
      <c r="H414" s="73"/>
      <c r="I414" s="73"/>
      <c r="J414" s="73"/>
      <c r="K414" s="73"/>
      <c r="L414" s="73"/>
      <c r="M414" s="73"/>
      <c r="N414" s="73"/>
      <c r="O414" s="73"/>
      <c r="P414" s="73"/>
      <c r="Q414" s="73"/>
      <c r="R414" s="73"/>
      <c r="S414" s="73"/>
      <c r="T414" s="73"/>
      <c r="U414" s="73"/>
    </row>
    <row r="415" spans="2:21" x14ac:dyDescent="0.3">
      <c r="B415" s="73"/>
      <c r="C415" s="74"/>
      <c r="D415" s="73"/>
      <c r="E415" s="73"/>
      <c r="F415" s="73"/>
      <c r="G415" s="73"/>
      <c r="H415" s="73"/>
      <c r="I415" s="73"/>
      <c r="J415" s="73"/>
      <c r="K415" s="73"/>
      <c r="L415" s="73"/>
      <c r="M415" s="73"/>
      <c r="N415" s="73"/>
      <c r="O415" s="73"/>
      <c r="P415" s="73"/>
      <c r="Q415" s="73"/>
      <c r="R415" s="73"/>
      <c r="S415" s="73"/>
      <c r="T415" s="73"/>
      <c r="U415" s="73"/>
    </row>
    <row r="416" spans="2:21" x14ac:dyDescent="0.3">
      <c r="B416" s="73"/>
      <c r="C416" s="74"/>
      <c r="D416" s="73"/>
      <c r="E416" s="73"/>
      <c r="F416" s="73"/>
      <c r="G416" s="73"/>
      <c r="H416" s="73"/>
      <c r="I416" s="73"/>
      <c r="J416" s="73"/>
      <c r="K416" s="73"/>
      <c r="L416" s="73"/>
      <c r="M416" s="73"/>
      <c r="N416" s="73"/>
      <c r="O416" s="73"/>
      <c r="P416" s="73"/>
      <c r="Q416" s="73"/>
      <c r="R416" s="73"/>
      <c r="S416" s="73"/>
      <c r="T416" s="73"/>
      <c r="U416" s="73"/>
    </row>
    <row r="417" spans="2:21" x14ac:dyDescent="0.3">
      <c r="B417" s="73"/>
      <c r="C417" s="74"/>
      <c r="D417" s="73"/>
      <c r="E417" s="73"/>
      <c r="F417" s="73"/>
      <c r="G417" s="73"/>
      <c r="H417" s="73"/>
      <c r="I417" s="73"/>
      <c r="J417" s="73"/>
      <c r="K417" s="73"/>
      <c r="L417" s="73"/>
      <c r="M417" s="73"/>
      <c r="N417" s="73"/>
      <c r="O417" s="73"/>
      <c r="P417" s="73"/>
      <c r="Q417" s="73"/>
      <c r="R417" s="73"/>
      <c r="S417" s="73"/>
      <c r="T417" s="73"/>
      <c r="U417" s="73"/>
    </row>
    <row r="418" spans="2:21" x14ac:dyDescent="0.3">
      <c r="B418" s="73"/>
      <c r="C418" s="74"/>
      <c r="D418" s="73"/>
      <c r="E418" s="73"/>
      <c r="F418" s="73"/>
      <c r="G418" s="73"/>
      <c r="H418" s="73"/>
      <c r="I418" s="73"/>
      <c r="J418" s="73"/>
      <c r="K418" s="73"/>
      <c r="L418" s="73"/>
      <c r="M418" s="73"/>
      <c r="N418" s="73"/>
      <c r="O418" s="73"/>
      <c r="P418" s="73"/>
      <c r="Q418" s="73"/>
      <c r="R418" s="73"/>
      <c r="S418" s="73"/>
      <c r="T418" s="73"/>
      <c r="U418" s="73"/>
    </row>
    <row r="419" spans="2:21" x14ac:dyDescent="0.3">
      <c r="B419" s="73"/>
      <c r="C419" s="74"/>
      <c r="D419" s="73"/>
      <c r="E419" s="73"/>
      <c r="F419" s="73"/>
      <c r="G419" s="73"/>
      <c r="H419" s="73"/>
      <c r="I419" s="73"/>
      <c r="J419" s="73"/>
      <c r="K419" s="73"/>
      <c r="L419" s="73"/>
      <c r="M419" s="73"/>
      <c r="N419" s="73"/>
      <c r="O419" s="73"/>
      <c r="P419" s="73"/>
      <c r="Q419" s="73"/>
      <c r="R419" s="73"/>
      <c r="S419" s="73"/>
      <c r="T419" s="73"/>
      <c r="U419" s="73"/>
    </row>
    <row r="420" spans="2:21" x14ac:dyDescent="0.3">
      <c r="B420" s="73"/>
      <c r="C420" s="74"/>
      <c r="D420" s="73"/>
      <c r="E420" s="73"/>
      <c r="F420" s="73"/>
      <c r="G420" s="73"/>
      <c r="H420" s="73"/>
      <c r="I420" s="73"/>
      <c r="J420" s="73"/>
      <c r="K420" s="73"/>
      <c r="L420" s="73"/>
      <c r="M420" s="73"/>
      <c r="N420" s="73"/>
      <c r="O420" s="73"/>
      <c r="P420" s="73"/>
      <c r="Q420" s="73"/>
      <c r="R420" s="73"/>
      <c r="S420" s="73"/>
      <c r="T420" s="73"/>
      <c r="U420" s="73"/>
    </row>
    <row r="421" spans="2:21" x14ac:dyDescent="0.3">
      <c r="B421" s="73"/>
      <c r="C421" s="74"/>
      <c r="D421" s="73"/>
      <c r="E421" s="73"/>
      <c r="F421" s="73"/>
      <c r="G421" s="73"/>
      <c r="H421" s="73"/>
      <c r="I421" s="73"/>
      <c r="J421" s="73"/>
      <c r="K421" s="73"/>
      <c r="L421" s="73"/>
      <c r="M421" s="73"/>
      <c r="N421" s="73"/>
      <c r="O421" s="73"/>
      <c r="P421" s="73"/>
      <c r="Q421" s="73"/>
      <c r="R421" s="73"/>
      <c r="S421" s="73"/>
      <c r="T421" s="73"/>
      <c r="U421" s="73"/>
    </row>
    <row r="422" spans="2:21" x14ac:dyDescent="0.3">
      <c r="B422" s="73"/>
      <c r="C422" s="74"/>
      <c r="D422" s="73"/>
      <c r="E422" s="73"/>
      <c r="F422" s="73"/>
      <c r="G422" s="73"/>
      <c r="H422" s="73"/>
      <c r="I422" s="73"/>
      <c r="J422" s="73"/>
      <c r="K422" s="73"/>
      <c r="L422" s="73"/>
      <c r="M422" s="73"/>
      <c r="N422" s="73"/>
      <c r="O422" s="73"/>
      <c r="P422" s="73"/>
      <c r="Q422" s="73"/>
      <c r="R422" s="73"/>
      <c r="S422" s="73"/>
      <c r="T422" s="73"/>
      <c r="U422" s="73"/>
    </row>
    <row r="423" spans="2:21" x14ac:dyDescent="0.3">
      <c r="B423" s="73"/>
      <c r="C423" s="74"/>
      <c r="D423" s="73"/>
      <c r="E423" s="73"/>
      <c r="F423" s="73"/>
      <c r="G423" s="73"/>
      <c r="H423" s="73"/>
      <c r="I423" s="73"/>
      <c r="J423" s="73"/>
      <c r="K423" s="73"/>
      <c r="L423" s="73"/>
      <c r="M423" s="73"/>
      <c r="N423" s="73"/>
      <c r="O423" s="73"/>
      <c r="P423" s="73"/>
      <c r="Q423" s="73"/>
      <c r="R423" s="73"/>
      <c r="S423" s="73"/>
      <c r="T423" s="73"/>
      <c r="U423" s="73"/>
    </row>
    <row r="424" spans="2:21" x14ac:dyDescent="0.3">
      <c r="B424" s="73"/>
      <c r="C424" s="74"/>
      <c r="D424" s="73"/>
      <c r="E424" s="73"/>
      <c r="F424" s="73"/>
      <c r="G424" s="73"/>
      <c r="H424" s="73"/>
      <c r="I424" s="73"/>
      <c r="J424" s="73"/>
      <c r="K424" s="73"/>
      <c r="L424" s="73"/>
      <c r="M424" s="73"/>
      <c r="N424" s="73"/>
      <c r="O424" s="73"/>
      <c r="P424" s="73"/>
      <c r="Q424" s="73"/>
      <c r="R424" s="73"/>
      <c r="S424" s="73"/>
      <c r="T424" s="73"/>
      <c r="U424" s="73"/>
    </row>
    <row r="425" spans="2:21" x14ac:dyDescent="0.3">
      <c r="B425" s="73"/>
      <c r="C425" s="74"/>
      <c r="D425" s="73"/>
      <c r="E425" s="73"/>
      <c r="F425" s="73"/>
      <c r="G425" s="73"/>
      <c r="H425" s="73"/>
      <c r="I425" s="73"/>
      <c r="J425" s="73"/>
      <c r="K425" s="73"/>
      <c r="L425" s="73"/>
      <c r="M425" s="73"/>
      <c r="N425" s="73"/>
      <c r="O425" s="73"/>
      <c r="P425" s="73"/>
      <c r="Q425" s="73"/>
      <c r="R425" s="73"/>
      <c r="S425" s="73"/>
      <c r="T425" s="73"/>
      <c r="U425" s="73"/>
    </row>
    <row r="426" spans="2:21" x14ac:dyDescent="0.3">
      <c r="B426" s="73"/>
      <c r="C426" s="74"/>
      <c r="D426" s="73"/>
      <c r="E426" s="73"/>
      <c r="F426" s="73"/>
      <c r="G426" s="73"/>
      <c r="H426" s="73"/>
      <c r="I426" s="73"/>
      <c r="J426" s="73"/>
      <c r="K426" s="73"/>
      <c r="L426" s="73"/>
      <c r="M426" s="73"/>
      <c r="N426" s="73"/>
      <c r="O426" s="73"/>
      <c r="P426" s="73"/>
      <c r="Q426" s="73"/>
      <c r="R426" s="73"/>
      <c r="S426" s="73"/>
      <c r="T426" s="73"/>
      <c r="U426" s="73"/>
    </row>
    <row r="427" spans="2:21" x14ac:dyDescent="0.3">
      <c r="B427" s="73"/>
      <c r="C427" s="74"/>
      <c r="D427" s="73"/>
      <c r="E427" s="73"/>
      <c r="F427" s="73"/>
      <c r="G427" s="73"/>
      <c r="H427" s="73"/>
      <c r="I427" s="73"/>
      <c r="J427" s="73"/>
      <c r="K427" s="73"/>
      <c r="L427" s="73"/>
      <c r="M427" s="73"/>
      <c r="N427" s="73"/>
      <c r="O427" s="73"/>
      <c r="P427" s="73"/>
      <c r="Q427" s="73"/>
      <c r="R427" s="73"/>
      <c r="S427" s="73"/>
      <c r="T427" s="73"/>
      <c r="U427" s="73"/>
    </row>
    <row r="428" spans="2:21" x14ac:dyDescent="0.3">
      <c r="B428" s="73"/>
      <c r="C428" s="74"/>
      <c r="D428" s="73"/>
      <c r="E428" s="73"/>
      <c r="F428" s="73"/>
      <c r="G428" s="73"/>
      <c r="H428" s="73"/>
      <c r="I428" s="73"/>
      <c r="J428" s="73"/>
      <c r="K428" s="73"/>
      <c r="L428" s="73"/>
      <c r="M428" s="73"/>
      <c r="N428" s="73"/>
      <c r="O428" s="73"/>
      <c r="P428" s="73"/>
      <c r="Q428" s="73"/>
      <c r="R428" s="73"/>
      <c r="S428" s="73"/>
      <c r="T428" s="73"/>
      <c r="U428" s="73"/>
    </row>
    <row r="429" spans="2:21" x14ac:dyDescent="0.3">
      <c r="B429" s="73"/>
      <c r="C429" s="74"/>
      <c r="D429" s="73"/>
      <c r="E429" s="73"/>
      <c r="F429" s="73"/>
      <c r="G429" s="73"/>
      <c r="H429" s="73"/>
      <c r="I429" s="73"/>
      <c r="J429" s="73"/>
      <c r="K429" s="73"/>
      <c r="L429" s="73"/>
      <c r="M429" s="73"/>
      <c r="N429" s="73"/>
      <c r="O429" s="73"/>
      <c r="P429" s="73"/>
      <c r="Q429" s="73"/>
      <c r="R429" s="73"/>
      <c r="S429" s="73"/>
      <c r="T429" s="73"/>
      <c r="U429" s="73"/>
    </row>
    <row r="430" spans="2:21" x14ac:dyDescent="0.3">
      <c r="B430" s="73"/>
      <c r="C430" s="74"/>
      <c r="D430" s="73"/>
      <c r="E430" s="73"/>
      <c r="F430" s="73"/>
      <c r="G430" s="73"/>
      <c r="H430" s="73"/>
      <c r="I430" s="73"/>
      <c r="J430" s="73"/>
      <c r="K430" s="73"/>
      <c r="L430" s="73"/>
      <c r="M430" s="73"/>
      <c r="N430" s="73"/>
      <c r="O430" s="73"/>
      <c r="P430" s="73"/>
      <c r="Q430" s="73"/>
      <c r="R430" s="73"/>
      <c r="S430" s="73"/>
      <c r="T430" s="73"/>
      <c r="U430" s="73"/>
    </row>
    <row r="431" spans="2:21" x14ac:dyDescent="0.3">
      <c r="B431" s="73"/>
      <c r="C431" s="74"/>
      <c r="D431" s="73"/>
      <c r="E431" s="73"/>
      <c r="F431" s="73"/>
      <c r="G431" s="73"/>
      <c r="H431" s="73"/>
      <c r="I431" s="73"/>
      <c r="J431" s="73"/>
      <c r="K431" s="73"/>
      <c r="L431" s="73"/>
      <c r="M431" s="73"/>
      <c r="N431" s="73"/>
      <c r="O431" s="73"/>
      <c r="P431" s="73"/>
      <c r="Q431" s="73"/>
      <c r="R431" s="73"/>
      <c r="S431" s="73"/>
      <c r="T431" s="73"/>
      <c r="U431" s="73"/>
    </row>
    <row r="432" spans="2:21" x14ac:dyDescent="0.3">
      <c r="B432" s="73"/>
      <c r="C432" s="74"/>
      <c r="D432" s="73"/>
      <c r="E432" s="73"/>
      <c r="F432" s="73"/>
      <c r="G432" s="73"/>
      <c r="H432" s="73"/>
      <c r="I432" s="73"/>
      <c r="J432" s="73"/>
      <c r="K432" s="73"/>
      <c r="L432" s="73"/>
      <c r="M432" s="73"/>
      <c r="N432" s="73"/>
      <c r="O432" s="73"/>
      <c r="P432" s="73"/>
      <c r="Q432" s="73"/>
      <c r="R432" s="73"/>
      <c r="S432" s="73"/>
      <c r="T432" s="73"/>
      <c r="U432" s="73"/>
    </row>
    <row r="433" spans="2:21" x14ac:dyDescent="0.3">
      <c r="B433" s="73"/>
      <c r="C433" s="74"/>
      <c r="D433" s="73"/>
      <c r="E433" s="73"/>
      <c r="F433" s="73"/>
      <c r="G433" s="73"/>
      <c r="H433" s="73"/>
      <c r="I433" s="73"/>
      <c r="J433" s="73"/>
      <c r="K433" s="73"/>
      <c r="L433" s="73"/>
      <c r="M433" s="73"/>
      <c r="N433" s="73"/>
      <c r="O433" s="73"/>
      <c r="P433" s="73"/>
      <c r="Q433" s="73"/>
      <c r="R433" s="73"/>
      <c r="S433" s="73"/>
      <c r="T433" s="73"/>
      <c r="U433" s="73"/>
    </row>
    <row r="434" spans="2:21" x14ac:dyDescent="0.3">
      <c r="B434" s="73"/>
      <c r="C434" s="74"/>
      <c r="D434" s="73"/>
      <c r="E434" s="73"/>
      <c r="F434" s="73"/>
      <c r="G434" s="73"/>
      <c r="H434" s="73"/>
      <c r="I434" s="73"/>
      <c r="J434" s="73"/>
      <c r="K434" s="73"/>
      <c r="L434" s="73"/>
      <c r="M434" s="73"/>
      <c r="N434" s="73"/>
      <c r="O434" s="73"/>
      <c r="P434" s="73"/>
      <c r="Q434" s="73"/>
      <c r="R434" s="73"/>
      <c r="S434" s="73"/>
      <c r="T434" s="73"/>
      <c r="U434" s="73"/>
    </row>
    <row r="435" spans="2:21" x14ac:dyDescent="0.3">
      <c r="B435" s="73"/>
      <c r="C435" s="74"/>
      <c r="D435" s="73"/>
      <c r="E435" s="73"/>
      <c r="F435" s="73"/>
      <c r="G435" s="73"/>
      <c r="H435" s="73"/>
      <c r="I435" s="73"/>
      <c r="J435" s="73"/>
      <c r="K435" s="73"/>
      <c r="L435" s="73"/>
      <c r="M435" s="73"/>
      <c r="N435" s="73"/>
      <c r="O435" s="73"/>
      <c r="P435" s="73"/>
      <c r="Q435" s="73"/>
      <c r="R435" s="73"/>
      <c r="S435" s="73"/>
      <c r="T435" s="73"/>
      <c r="U435" s="73"/>
    </row>
    <row r="436" spans="2:21" x14ac:dyDescent="0.3">
      <c r="B436" s="73"/>
      <c r="C436" s="74"/>
      <c r="D436" s="73"/>
      <c r="E436" s="73"/>
      <c r="F436" s="73"/>
      <c r="G436" s="73"/>
      <c r="H436" s="73"/>
      <c r="I436" s="73"/>
      <c r="J436" s="73"/>
      <c r="K436" s="73"/>
      <c r="L436" s="73"/>
      <c r="M436" s="73"/>
      <c r="N436" s="73"/>
      <c r="O436" s="73"/>
      <c r="P436" s="73"/>
      <c r="Q436" s="73"/>
      <c r="R436" s="73"/>
      <c r="S436" s="73"/>
      <c r="T436" s="73"/>
      <c r="U436" s="73"/>
    </row>
    <row r="437" spans="2:21" x14ac:dyDescent="0.3">
      <c r="B437" s="73"/>
      <c r="C437" s="74"/>
      <c r="D437" s="73"/>
      <c r="E437" s="73"/>
      <c r="F437" s="73"/>
      <c r="G437" s="73"/>
      <c r="H437" s="73"/>
      <c r="I437" s="73"/>
      <c r="J437" s="73"/>
      <c r="K437" s="73"/>
      <c r="L437" s="73"/>
      <c r="M437" s="73"/>
      <c r="N437" s="73"/>
      <c r="O437" s="73"/>
      <c r="P437" s="73"/>
      <c r="Q437" s="73"/>
      <c r="R437" s="73"/>
      <c r="S437" s="73"/>
      <c r="T437" s="73"/>
      <c r="U437" s="73"/>
    </row>
    <row r="438" spans="2:21" x14ac:dyDescent="0.3">
      <c r="B438" s="73"/>
      <c r="C438" s="74"/>
      <c r="D438" s="73"/>
      <c r="E438" s="73"/>
      <c r="F438" s="73"/>
      <c r="G438" s="73"/>
      <c r="H438" s="73"/>
      <c r="I438" s="73"/>
      <c r="J438" s="73"/>
      <c r="K438" s="73"/>
      <c r="L438" s="73"/>
      <c r="M438" s="73"/>
      <c r="N438" s="73"/>
      <c r="O438" s="73"/>
      <c r="P438" s="73"/>
      <c r="Q438" s="73"/>
      <c r="R438" s="73"/>
      <c r="S438" s="73"/>
      <c r="T438" s="73"/>
      <c r="U438" s="73"/>
    </row>
    <row r="439" spans="2:21" x14ac:dyDescent="0.3">
      <c r="B439" s="73"/>
      <c r="C439" s="74"/>
      <c r="D439" s="73"/>
      <c r="E439" s="73"/>
      <c r="F439" s="73"/>
      <c r="G439" s="73"/>
      <c r="H439" s="73"/>
      <c r="I439" s="73"/>
      <c r="J439" s="73"/>
      <c r="K439" s="73"/>
      <c r="L439" s="73"/>
      <c r="M439" s="73"/>
      <c r="N439" s="73"/>
      <c r="O439" s="73"/>
      <c r="P439" s="73"/>
      <c r="Q439" s="73"/>
      <c r="R439" s="73"/>
      <c r="S439" s="73"/>
      <c r="T439" s="73"/>
      <c r="U439" s="73"/>
    </row>
    <row r="440" spans="2:21" x14ac:dyDescent="0.3">
      <c r="B440" s="73"/>
      <c r="C440" s="74"/>
      <c r="D440" s="73"/>
      <c r="E440" s="73"/>
      <c r="F440" s="73"/>
      <c r="G440" s="73"/>
      <c r="H440" s="73"/>
      <c r="I440" s="73"/>
      <c r="J440" s="73"/>
      <c r="K440" s="73"/>
      <c r="L440" s="73"/>
      <c r="M440" s="73"/>
      <c r="N440" s="73"/>
      <c r="O440" s="73"/>
      <c r="P440" s="73"/>
      <c r="Q440" s="73"/>
      <c r="R440" s="73"/>
      <c r="S440" s="73"/>
      <c r="T440" s="73"/>
      <c r="U440" s="73"/>
    </row>
    <row r="441" spans="2:21" x14ac:dyDescent="0.3">
      <c r="B441" s="73"/>
      <c r="C441" s="74"/>
      <c r="D441" s="73"/>
      <c r="E441" s="73"/>
      <c r="F441" s="73"/>
      <c r="G441" s="73"/>
      <c r="H441" s="73"/>
      <c r="I441" s="73"/>
      <c r="J441" s="73"/>
      <c r="K441" s="73"/>
      <c r="L441" s="73"/>
      <c r="M441" s="73"/>
      <c r="N441" s="73"/>
      <c r="O441" s="73"/>
      <c r="P441" s="73"/>
      <c r="Q441" s="73"/>
      <c r="R441" s="73"/>
      <c r="S441" s="73"/>
      <c r="T441" s="73"/>
      <c r="U441" s="73"/>
    </row>
    <row r="442" spans="2:21" x14ac:dyDescent="0.3">
      <c r="B442" s="73"/>
      <c r="C442" s="74"/>
      <c r="D442" s="73"/>
      <c r="E442" s="73"/>
      <c r="F442" s="73"/>
      <c r="G442" s="73"/>
      <c r="H442" s="73"/>
      <c r="I442" s="73"/>
      <c r="J442" s="73"/>
      <c r="K442" s="73"/>
      <c r="L442" s="73"/>
      <c r="M442" s="73"/>
      <c r="N442" s="73"/>
      <c r="O442" s="73"/>
      <c r="P442" s="73"/>
      <c r="Q442" s="73"/>
      <c r="R442" s="73"/>
      <c r="S442" s="73"/>
      <c r="T442" s="73"/>
      <c r="U442" s="73"/>
    </row>
    <row r="443" spans="2:21" x14ac:dyDescent="0.3">
      <c r="B443" s="73"/>
      <c r="C443" s="74"/>
      <c r="D443" s="73"/>
      <c r="E443" s="73"/>
      <c r="F443" s="73"/>
      <c r="G443" s="73"/>
      <c r="H443" s="73"/>
      <c r="I443" s="73"/>
      <c r="J443" s="73"/>
      <c r="K443" s="73"/>
      <c r="L443" s="73"/>
      <c r="M443" s="73"/>
      <c r="N443" s="73"/>
      <c r="O443" s="73"/>
      <c r="P443" s="73"/>
      <c r="Q443" s="73"/>
      <c r="R443" s="73"/>
      <c r="S443" s="73"/>
      <c r="T443" s="73"/>
      <c r="U443" s="73"/>
    </row>
    <row r="444" spans="2:21" x14ac:dyDescent="0.3">
      <c r="B444" s="73"/>
      <c r="C444" s="74"/>
      <c r="D444" s="73"/>
      <c r="E444" s="73"/>
      <c r="F444" s="73"/>
      <c r="G444" s="73"/>
      <c r="H444" s="73"/>
      <c r="I444" s="73"/>
      <c r="J444" s="73"/>
      <c r="K444" s="73"/>
      <c r="L444" s="73"/>
      <c r="M444" s="73"/>
      <c r="N444" s="73"/>
      <c r="O444" s="73"/>
      <c r="P444" s="73"/>
      <c r="Q444" s="73"/>
      <c r="R444" s="73"/>
      <c r="S444" s="73"/>
      <c r="T444" s="73"/>
      <c r="U444" s="73"/>
    </row>
    <row r="445" spans="2:21" x14ac:dyDescent="0.3">
      <c r="B445" s="73"/>
      <c r="C445" s="74"/>
      <c r="D445" s="73"/>
      <c r="E445" s="73"/>
      <c r="F445" s="73"/>
      <c r="G445" s="73"/>
      <c r="H445" s="73"/>
      <c r="I445" s="73"/>
      <c r="J445" s="73"/>
      <c r="K445" s="73"/>
      <c r="L445" s="73"/>
      <c r="M445" s="73"/>
      <c r="N445" s="73"/>
      <c r="O445" s="73"/>
      <c r="P445" s="73"/>
      <c r="Q445" s="73"/>
      <c r="R445" s="73"/>
      <c r="S445" s="73"/>
      <c r="T445" s="73"/>
      <c r="U445" s="73"/>
    </row>
    <row r="446" spans="2:21" x14ac:dyDescent="0.3">
      <c r="B446" s="73"/>
      <c r="C446" s="74"/>
      <c r="D446" s="73"/>
      <c r="E446" s="73"/>
      <c r="F446" s="73"/>
      <c r="G446" s="73"/>
      <c r="H446" s="73"/>
      <c r="I446" s="73"/>
      <c r="J446" s="73"/>
      <c r="K446" s="73"/>
      <c r="L446" s="73"/>
      <c r="M446" s="73"/>
      <c r="N446" s="73"/>
      <c r="O446" s="73"/>
      <c r="P446" s="73"/>
      <c r="Q446" s="73"/>
      <c r="R446" s="73"/>
      <c r="S446" s="73"/>
      <c r="T446" s="73"/>
      <c r="U446" s="73"/>
    </row>
    <row r="447" spans="2:21" x14ac:dyDescent="0.3">
      <c r="B447" s="73"/>
      <c r="C447" s="74"/>
      <c r="D447" s="73"/>
      <c r="E447" s="73"/>
      <c r="F447" s="73"/>
      <c r="G447" s="73"/>
      <c r="H447" s="73"/>
      <c r="I447" s="73"/>
      <c r="J447" s="73"/>
      <c r="K447" s="73"/>
      <c r="L447" s="73"/>
      <c r="M447" s="73"/>
      <c r="N447" s="73"/>
      <c r="O447" s="73"/>
      <c r="P447" s="73"/>
      <c r="Q447" s="73"/>
      <c r="R447" s="73"/>
      <c r="S447" s="73"/>
      <c r="T447" s="73"/>
      <c r="U447" s="73"/>
    </row>
    <row r="448" spans="2:21" x14ac:dyDescent="0.3">
      <c r="B448" s="73"/>
      <c r="C448" s="74"/>
      <c r="D448" s="73"/>
      <c r="E448" s="73"/>
      <c r="F448" s="73"/>
      <c r="G448" s="73"/>
      <c r="H448" s="73"/>
      <c r="I448" s="73"/>
      <c r="J448" s="73"/>
      <c r="K448" s="73"/>
      <c r="L448" s="73"/>
      <c r="M448" s="73"/>
      <c r="N448" s="73"/>
      <c r="O448" s="73"/>
      <c r="P448" s="73"/>
      <c r="Q448" s="73"/>
      <c r="R448" s="73"/>
      <c r="S448" s="73"/>
      <c r="T448" s="73"/>
      <c r="U448" s="73"/>
    </row>
    <row r="449" spans="2:21" x14ac:dyDescent="0.3">
      <c r="B449" s="73"/>
      <c r="C449" s="74"/>
      <c r="D449" s="73"/>
      <c r="E449" s="73"/>
      <c r="F449" s="73"/>
      <c r="G449" s="73"/>
      <c r="H449" s="73"/>
      <c r="I449" s="73"/>
      <c r="J449" s="73"/>
      <c r="K449" s="73"/>
      <c r="L449" s="73"/>
      <c r="M449" s="73"/>
      <c r="N449" s="73"/>
      <c r="O449" s="73"/>
      <c r="P449" s="73"/>
      <c r="Q449" s="73"/>
      <c r="R449" s="73"/>
      <c r="S449" s="73"/>
      <c r="T449" s="73"/>
      <c r="U449" s="73"/>
    </row>
    <row r="450" spans="2:21" x14ac:dyDescent="0.3">
      <c r="B450" s="73"/>
      <c r="C450" s="74"/>
      <c r="D450" s="73"/>
      <c r="E450" s="73"/>
      <c r="F450" s="73"/>
      <c r="G450" s="73"/>
      <c r="H450" s="73"/>
      <c r="I450" s="73"/>
      <c r="J450" s="73"/>
      <c r="K450" s="73"/>
      <c r="L450" s="73"/>
      <c r="M450" s="73"/>
      <c r="N450" s="73"/>
      <c r="O450" s="73"/>
      <c r="P450" s="73"/>
      <c r="Q450" s="73"/>
      <c r="R450" s="73"/>
      <c r="S450" s="73"/>
      <c r="T450" s="73"/>
      <c r="U450" s="73"/>
    </row>
    <row r="451" spans="2:21" x14ac:dyDescent="0.3">
      <c r="B451" s="73"/>
      <c r="C451" s="74"/>
      <c r="D451" s="73"/>
      <c r="E451" s="73"/>
      <c r="F451" s="73"/>
      <c r="G451" s="73"/>
      <c r="H451" s="73"/>
      <c r="I451" s="73"/>
      <c r="J451" s="73"/>
      <c r="K451" s="73"/>
      <c r="L451" s="73"/>
      <c r="M451" s="73"/>
      <c r="N451" s="73"/>
      <c r="O451" s="73"/>
      <c r="P451" s="73"/>
      <c r="Q451" s="73"/>
      <c r="R451" s="73"/>
      <c r="S451" s="73"/>
      <c r="T451" s="73"/>
      <c r="U451" s="73"/>
    </row>
    <row r="452" spans="2:21" x14ac:dyDescent="0.3">
      <c r="B452" s="73"/>
      <c r="C452" s="74"/>
      <c r="D452" s="73"/>
      <c r="E452" s="73"/>
      <c r="F452" s="73"/>
      <c r="G452" s="73"/>
      <c r="H452" s="73"/>
      <c r="I452" s="73"/>
      <c r="J452" s="73"/>
      <c r="K452" s="73"/>
      <c r="L452" s="73"/>
      <c r="M452" s="73"/>
      <c r="N452" s="73"/>
      <c r="O452" s="73"/>
      <c r="P452" s="73"/>
      <c r="Q452" s="73"/>
      <c r="R452" s="73"/>
      <c r="S452" s="73"/>
      <c r="T452" s="73"/>
      <c r="U452" s="73"/>
    </row>
    <row r="453" spans="2:21" x14ac:dyDescent="0.3">
      <c r="B453" s="73"/>
      <c r="C453" s="74"/>
      <c r="D453" s="73"/>
      <c r="E453" s="73"/>
      <c r="F453" s="73"/>
      <c r="G453" s="73"/>
      <c r="H453" s="73"/>
      <c r="I453" s="73"/>
      <c r="J453" s="73"/>
      <c r="K453" s="73"/>
      <c r="L453" s="73"/>
      <c r="M453" s="73"/>
      <c r="N453" s="73"/>
      <c r="O453" s="73"/>
      <c r="P453" s="73"/>
      <c r="Q453" s="73"/>
      <c r="R453" s="73"/>
      <c r="S453" s="73"/>
      <c r="T453" s="73"/>
      <c r="U453" s="73"/>
    </row>
    <row r="454" spans="2:21" x14ac:dyDescent="0.3">
      <c r="B454" s="73"/>
      <c r="C454" s="74"/>
      <c r="D454" s="73"/>
      <c r="E454" s="73"/>
      <c r="F454" s="73"/>
      <c r="G454" s="73"/>
      <c r="H454" s="73"/>
      <c r="I454" s="73"/>
      <c r="J454" s="73"/>
      <c r="K454" s="73"/>
      <c r="L454" s="73"/>
      <c r="M454" s="73"/>
      <c r="N454" s="73"/>
      <c r="O454" s="73"/>
      <c r="P454" s="73"/>
      <c r="Q454" s="73"/>
      <c r="R454" s="73"/>
      <c r="S454" s="73"/>
      <c r="T454" s="73"/>
      <c r="U454" s="73"/>
    </row>
    <row r="455" spans="2:21" x14ac:dyDescent="0.3">
      <c r="B455" s="73"/>
      <c r="C455" s="74"/>
      <c r="D455" s="73"/>
      <c r="E455" s="73"/>
      <c r="F455" s="73"/>
      <c r="G455" s="73"/>
      <c r="H455" s="73"/>
      <c r="I455" s="73"/>
      <c r="J455" s="73"/>
      <c r="K455" s="73"/>
      <c r="L455" s="73"/>
      <c r="M455" s="73"/>
      <c r="N455" s="73"/>
      <c r="O455" s="73"/>
      <c r="P455" s="73"/>
      <c r="Q455" s="73"/>
      <c r="R455" s="73"/>
      <c r="S455" s="73"/>
      <c r="T455" s="73"/>
      <c r="U455" s="73"/>
    </row>
    <row r="456" spans="2:21" x14ac:dyDescent="0.3">
      <c r="B456" s="73"/>
      <c r="C456" s="74"/>
      <c r="D456" s="73"/>
      <c r="E456" s="73"/>
      <c r="F456" s="73"/>
      <c r="G456" s="73"/>
      <c r="H456" s="73"/>
      <c r="I456" s="73"/>
      <c r="J456" s="73"/>
      <c r="K456" s="73"/>
      <c r="L456" s="73"/>
      <c r="M456" s="73"/>
      <c r="N456" s="73"/>
      <c r="O456" s="73"/>
      <c r="P456" s="73"/>
      <c r="Q456" s="73"/>
      <c r="R456" s="73"/>
      <c r="S456" s="73"/>
      <c r="T456" s="73"/>
      <c r="U456" s="73"/>
    </row>
    <row r="457" spans="2:21" x14ac:dyDescent="0.3">
      <c r="B457" s="73"/>
      <c r="C457" s="74"/>
      <c r="D457" s="73"/>
      <c r="E457" s="73"/>
      <c r="F457" s="73"/>
      <c r="G457" s="73"/>
      <c r="H457" s="73"/>
      <c r="I457" s="73"/>
      <c r="J457" s="73"/>
      <c r="K457" s="73"/>
      <c r="L457" s="73"/>
      <c r="M457" s="73"/>
      <c r="N457" s="73"/>
      <c r="O457" s="73"/>
      <c r="P457" s="73"/>
      <c r="Q457" s="73"/>
      <c r="R457" s="73"/>
      <c r="S457" s="73"/>
      <c r="T457" s="73"/>
      <c r="U457" s="73"/>
    </row>
    <row r="458" spans="2:21" x14ac:dyDescent="0.3">
      <c r="B458" s="73"/>
      <c r="C458" s="74"/>
      <c r="D458" s="73"/>
      <c r="E458" s="73"/>
      <c r="F458" s="73"/>
      <c r="G458" s="73"/>
      <c r="H458" s="73"/>
      <c r="I458" s="73"/>
      <c r="J458" s="73"/>
      <c r="K458" s="73"/>
      <c r="L458" s="73"/>
      <c r="M458" s="73"/>
      <c r="N458" s="73"/>
      <c r="O458" s="73"/>
      <c r="P458" s="73"/>
      <c r="Q458" s="73"/>
      <c r="R458" s="73"/>
      <c r="S458" s="73"/>
      <c r="T458" s="73"/>
      <c r="U458" s="73"/>
    </row>
    <row r="459" spans="2:21" x14ac:dyDescent="0.3">
      <c r="B459" s="73"/>
      <c r="C459" s="74"/>
      <c r="D459" s="73"/>
      <c r="E459" s="73"/>
      <c r="F459" s="73"/>
      <c r="G459" s="73"/>
      <c r="H459" s="73"/>
      <c r="I459" s="73"/>
      <c r="J459" s="73"/>
      <c r="K459" s="73"/>
      <c r="L459" s="73"/>
      <c r="M459" s="73"/>
      <c r="N459" s="73"/>
      <c r="O459" s="73"/>
      <c r="P459" s="73"/>
      <c r="Q459" s="73"/>
      <c r="R459" s="73"/>
      <c r="S459" s="73"/>
      <c r="T459" s="73"/>
      <c r="U459" s="73"/>
    </row>
    <row r="460" spans="2:21" x14ac:dyDescent="0.3">
      <c r="B460" s="73"/>
      <c r="C460" s="74"/>
      <c r="D460" s="73"/>
      <c r="E460" s="73"/>
      <c r="F460" s="73"/>
      <c r="G460" s="73"/>
      <c r="H460" s="73"/>
      <c r="I460" s="73"/>
      <c r="J460" s="73"/>
      <c r="K460" s="73"/>
      <c r="L460" s="73"/>
      <c r="M460" s="73"/>
      <c r="N460" s="73"/>
      <c r="O460" s="73"/>
      <c r="P460" s="73"/>
      <c r="Q460" s="73"/>
      <c r="R460" s="73"/>
      <c r="S460" s="73"/>
      <c r="T460" s="73"/>
      <c r="U460" s="73"/>
    </row>
    <row r="461" spans="2:21" x14ac:dyDescent="0.3">
      <c r="B461" s="73"/>
      <c r="C461" s="74"/>
      <c r="D461" s="73"/>
      <c r="E461" s="73"/>
      <c r="F461" s="73"/>
      <c r="G461" s="73"/>
      <c r="H461" s="73"/>
      <c r="I461" s="73"/>
      <c r="J461" s="73"/>
      <c r="K461" s="73"/>
      <c r="L461" s="73"/>
      <c r="M461" s="73"/>
      <c r="N461" s="73"/>
      <c r="O461" s="73"/>
      <c r="P461" s="73"/>
      <c r="Q461" s="73"/>
      <c r="R461" s="73"/>
      <c r="S461" s="73"/>
      <c r="T461" s="73"/>
      <c r="U461" s="73"/>
    </row>
    <row r="462" spans="2:21" x14ac:dyDescent="0.3">
      <c r="B462" s="73"/>
      <c r="C462" s="74"/>
      <c r="D462" s="73"/>
      <c r="E462" s="73"/>
      <c r="F462" s="73"/>
      <c r="G462" s="73"/>
      <c r="H462" s="73"/>
      <c r="I462" s="73"/>
      <c r="J462" s="73"/>
      <c r="K462" s="73"/>
      <c r="L462" s="73"/>
      <c r="M462" s="73"/>
      <c r="N462" s="73"/>
      <c r="O462" s="73"/>
      <c r="P462" s="73"/>
      <c r="Q462" s="73"/>
      <c r="R462" s="73"/>
      <c r="S462" s="73"/>
      <c r="T462" s="73"/>
      <c r="U462" s="73"/>
    </row>
    <row r="463" spans="2:21" x14ac:dyDescent="0.3">
      <c r="B463" s="73"/>
      <c r="C463" s="74"/>
      <c r="D463" s="73"/>
      <c r="E463" s="73"/>
      <c r="F463" s="73"/>
      <c r="G463" s="73"/>
      <c r="H463" s="73"/>
      <c r="I463" s="73"/>
      <c r="J463" s="73"/>
      <c r="K463" s="73"/>
      <c r="L463" s="73"/>
      <c r="M463" s="73"/>
      <c r="N463" s="73"/>
      <c r="O463" s="73"/>
      <c r="P463" s="73"/>
      <c r="Q463" s="73"/>
      <c r="R463" s="73"/>
      <c r="S463" s="73"/>
      <c r="T463" s="73"/>
      <c r="U463" s="73"/>
    </row>
    <row r="464" spans="2:21" x14ac:dyDescent="0.3">
      <c r="B464" s="73"/>
      <c r="C464" s="74"/>
      <c r="D464" s="73"/>
      <c r="E464" s="73"/>
      <c r="F464" s="73"/>
      <c r="G464" s="73"/>
      <c r="H464" s="73"/>
      <c r="I464" s="73"/>
      <c r="J464" s="73"/>
      <c r="K464" s="73"/>
      <c r="L464" s="73"/>
      <c r="M464" s="73"/>
      <c r="N464" s="73"/>
      <c r="O464" s="73"/>
      <c r="P464" s="73"/>
      <c r="Q464" s="73"/>
      <c r="R464" s="73"/>
      <c r="S464" s="73"/>
      <c r="T464" s="73"/>
      <c r="U464" s="73"/>
    </row>
    <row r="465" spans="2:21" x14ac:dyDescent="0.3">
      <c r="B465" s="73"/>
      <c r="C465" s="74"/>
      <c r="D465" s="73"/>
      <c r="E465" s="73"/>
      <c r="F465" s="73"/>
      <c r="G465" s="73"/>
      <c r="H465" s="73"/>
      <c r="I465" s="73"/>
      <c r="J465" s="73"/>
      <c r="K465" s="73"/>
      <c r="L465" s="73"/>
      <c r="M465" s="73"/>
      <c r="N465" s="73"/>
      <c r="O465" s="73"/>
      <c r="P465" s="73"/>
      <c r="Q465" s="73"/>
      <c r="R465" s="73"/>
      <c r="S465" s="73"/>
      <c r="T465" s="73"/>
      <c r="U465" s="73"/>
    </row>
    <row r="466" spans="2:21" x14ac:dyDescent="0.3">
      <c r="B466" s="73"/>
      <c r="C466" s="74"/>
      <c r="D466" s="73"/>
      <c r="E466" s="73"/>
      <c r="F466" s="73"/>
      <c r="G466" s="73"/>
      <c r="H466" s="73"/>
      <c r="I466" s="73"/>
      <c r="J466" s="73"/>
      <c r="K466" s="73"/>
      <c r="L466" s="73"/>
      <c r="M466" s="73"/>
      <c r="N466" s="73"/>
      <c r="O466" s="73"/>
      <c r="P466" s="73"/>
      <c r="Q466" s="73"/>
      <c r="R466" s="73"/>
      <c r="S466" s="73"/>
      <c r="T466" s="73"/>
      <c r="U466" s="73"/>
    </row>
    <row r="467" spans="2:21" x14ac:dyDescent="0.3">
      <c r="B467" s="73"/>
      <c r="C467" s="74"/>
      <c r="D467" s="73"/>
      <c r="E467" s="73"/>
      <c r="F467" s="73"/>
      <c r="G467" s="73"/>
      <c r="H467" s="73"/>
      <c r="I467" s="73"/>
      <c r="J467" s="73"/>
      <c r="K467" s="73"/>
      <c r="L467" s="73"/>
      <c r="M467" s="73"/>
      <c r="N467" s="73"/>
      <c r="O467" s="73"/>
      <c r="P467" s="73"/>
      <c r="Q467" s="73"/>
      <c r="R467" s="73"/>
      <c r="S467" s="73"/>
      <c r="T467" s="73"/>
      <c r="U467" s="73"/>
    </row>
    <row r="468" spans="2:21" x14ac:dyDescent="0.3">
      <c r="B468" s="73"/>
      <c r="C468" s="74"/>
      <c r="D468" s="73"/>
      <c r="E468" s="73"/>
      <c r="F468" s="73"/>
      <c r="G468" s="73"/>
      <c r="H468" s="73"/>
      <c r="I468" s="73"/>
      <c r="J468" s="73"/>
      <c r="K468" s="73"/>
      <c r="L468" s="73"/>
      <c r="M468" s="73"/>
      <c r="N468" s="73"/>
      <c r="O468" s="73"/>
      <c r="P468" s="73"/>
      <c r="Q468" s="73"/>
      <c r="R468" s="73"/>
      <c r="S468" s="73"/>
      <c r="T468" s="73"/>
      <c r="U468" s="73"/>
    </row>
    <row r="469" spans="2:21" x14ac:dyDescent="0.3">
      <c r="B469" s="73"/>
      <c r="C469" s="74"/>
      <c r="D469" s="73"/>
      <c r="E469" s="73"/>
      <c r="F469" s="73"/>
      <c r="G469" s="73"/>
      <c r="H469" s="73"/>
      <c r="I469" s="73"/>
      <c r="J469" s="73"/>
      <c r="K469" s="73"/>
      <c r="L469" s="73"/>
      <c r="M469" s="73"/>
      <c r="N469" s="73"/>
      <c r="O469" s="73"/>
      <c r="P469" s="73"/>
      <c r="Q469" s="73"/>
      <c r="R469" s="73"/>
      <c r="S469" s="73"/>
      <c r="T469" s="73"/>
      <c r="U469" s="73"/>
    </row>
    <row r="470" spans="2:21" x14ac:dyDescent="0.3">
      <c r="B470" s="73"/>
      <c r="C470" s="74"/>
      <c r="D470" s="73"/>
      <c r="E470" s="73"/>
      <c r="F470" s="73"/>
      <c r="G470" s="73"/>
      <c r="H470" s="73"/>
      <c r="I470" s="73"/>
      <c r="J470" s="73"/>
      <c r="K470" s="73"/>
      <c r="L470" s="73"/>
      <c r="M470" s="73"/>
      <c r="N470" s="73"/>
      <c r="O470" s="73"/>
      <c r="P470" s="73"/>
      <c r="Q470" s="73"/>
      <c r="R470" s="73"/>
      <c r="S470" s="73"/>
      <c r="T470" s="73"/>
      <c r="U470" s="73"/>
    </row>
    <row r="471" spans="2:21" x14ac:dyDescent="0.3">
      <c r="B471" s="73"/>
      <c r="C471" s="74"/>
      <c r="D471" s="73"/>
      <c r="E471" s="73"/>
      <c r="F471" s="73"/>
      <c r="G471" s="73"/>
      <c r="H471" s="73"/>
      <c r="I471" s="73"/>
      <c r="J471" s="73"/>
      <c r="K471" s="73"/>
      <c r="L471" s="73"/>
      <c r="M471" s="73"/>
      <c r="N471" s="73"/>
      <c r="O471" s="73"/>
      <c r="P471" s="73"/>
      <c r="Q471" s="73"/>
      <c r="R471" s="73"/>
      <c r="S471" s="73"/>
      <c r="T471" s="73"/>
      <c r="U471" s="73"/>
    </row>
    <row r="472" spans="2:21" x14ac:dyDescent="0.3">
      <c r="B472" s="73"/>
      <c r="C472" s="74"/>
      <c r="D472" s="73"/>
      <c r="E472" s="73"/>
      <c r="F472" s="73"/>
      <c r="G472" s="73"/>
      <c r="H472" s="73"/>
      <c r="I472" s="73"/>
      <c r="J472" s="73"/>
      <c r="K472" s="73"/>
      <c r="L472" s="73"/>
      <c r="M472" s="73"/>
      <c r="N472" s="73"/>
      <c r="O472" s="73"/>
      <c r="P472" s="73"/>
      <c r="Q472" s="73"/>
      <c r="R472" s="73"/>
      <c r="S472" s="73"/>
      <c r="T472" s="73"/>
      <c r="U472" s="73"/>
    </row>
    <row r="473" spans="2:21" x14ac:dyDescent="0.3">
      <c r="B473" s="73"/>
      <c r="C473" s="74"/>
      <c r="D473" s="73"/>
      <c r="E473" s="73"/>
      <c r="F473" s="73"/>
      <c r="G473" s="73"/>
      <c r="H473" s="73"/>
      <c r="I473" s="73"/>
      <c r="J473" s="73"/>
      <c r="K473" s="73"/>
      <c r="L473" s="73"/>
      <c r="M473" s="73"/>
      <c r="N473" s="73"/>
      <c r="O473" s="73"/>
      <c r="P473" s="73"/>
      <c r="Q473" s="73"/>
      <c r="R473" s="73"/>
      <c r="S473" s="73"/>
      <c r="T473" s="73"/>
      <c r="U473" s="73"/>
    </row>
    <row r="474" spans="2:21" x14ac:dyDescent="0.3">
      <c r="B474" s="73"/>
      <c r="C474" s="74"/>
      <c r="D474" s="73"/>
      <c r="E474" s="73"/>
      <c r="F474" s="73"/>
      <c r="G474" s="73"/>
      <c r="H474" s="73"/>
      <c r="I474" s="73"/>
      <c r="J474" s="73"/>
      <c r="K474" s="73"/>
      <c r="L474" s="73"/>
      <c r="M474" s="73"/>
      <c r="N474" s="73"/>
      <c r="O474" s="73"/>
      <c r="P474" s="73"/>
      <c r="Q474" s="73"/>
      <c r="R474" s="73"/>
      <c r="S474" s="73"/>
      <c r="T474" s="73"/>
      <c r="U474" s="73"/>
    </row>
    <row r="475" spans="2:21" x14ac:dyDescent="0.3">
      <c r="B475" s="73"/>
      <c r="C475" s="74"/>
      <c r="D475" s="73"/>
      <c r="E475" s="73"/>
      <c r="F475" s="73"/>
      <c r="G475" s="73"/>
      <c r="H475" s="73"/>
      <c r="I475" s="73"/>
      <c r="J475" s="73"/>
      <c r="K475" s="73"/>
      <c r="L475" s="73"/>
      <c r="M475" s="73"/>
      <c r="N475" s="73"/>
      <c r="O475" s="73"/>
      <c r="P475" s="73"/>
      <c r="Q475" s="73"/>
      <c r="R475" s="73"/>
      <c r="S475" s="73"/>
      <c r="T475" s="73"/>
      <c r="U475" s="73"/>
    </row>
    <row r="476" spans="2:21" x14ac:dyDescent="0.3">
      <c r="B476" s="73"/>
      <c r="C476" s="74"/>
      <c r="D476" s="73"/>
      <c r="E476" s="73"/>
      <c r="F476" s="73"/>
      <c r="G476" s="73"/>
      <c r="H476" s="73"/>
      <c r="I476" s="73"/>
      <c r="J476" s="73"/>
      <c r="K476" s="73"/>
      <c r="L476" s="73"/>
      <c r="M476" s="73"/>
      <c r="N476" s="73"/>
      <c r="O476" s="73"/>
      <c r="P476" s="73"/>
      <c r="Q476" s="73"/>
      <c r="R476" s="73"/>
      <c r="S476" s="73"/>
      <c r="T476" s="73"/>
      <c r="U476" s="73"/>
    </row>
    <row r="477" spans="2:21" x14ac:dyDescent="0.3">
      <c r="B477" s="73"/>
      <c r="C477" s="74"/>
      <c r="D477" s="73"/>
      <c r="E477" s="73"/>
      <c r="F477" s="73"/>
      <c r="G477" s="73"/>
      <c r="H477" s="73"/>
      <c r="I477" s="73"/>
      <c r="J477" s="73"/>
      <c r="K477" s="73"/>
      <c r="L477" s="73"/>
      <c r="M477" s="73"/>
      <c r="N477" s="73"/>
      <c r="O477" s="73"/>
      <c r="P477" s="73"/>
      <c r="Q477" s="73"/>
      <c r="R477" s="73"/>
      <c r="S477" s="73"/>
      <c r="T477" s="73"/>
      <c r="U477" s="73"/>
    </row>
    <row r="478" spans="2:21" x14ac:dyDescent="0.3">
      <c r="B478" s="73"/>
      <c r="C478" s="74"/>
      <c r="D478" s="73"/>
      <c r="E478" s="73"/>
      <c r="F478" s="73"/>
      <c r="G478" s="73"/>
      <c r="H478" s="73"/>
      <c r="I478" s="73"/>
      <c r="J478" s="73"/>
      <c r="K478" s="73"/>
      <c r="L478" s="73"/>
      <c r="M478" s="73"/>
      <c r="N478" s="73"/>
      <c r="O478" s="73"/>
      <c r="P478" s="73"/>
      <c r="Q478" s="73"/>
      <c r="R478" s="73"/>
      <c r="S478" s="73"/>
      <c r="T478" s="73"/>
      <c r="U478" s="73"/>
    </row>
    <row r="479" spans="2:21" x14ac:dyDescent="0.3">
      <c r="B479" s="73"/>
      <c r="C479" s="74"/>
      <c r="D479" s="73"/>
      <c r="E479" s="73"/>
      <c r="F479" s="73"/>
      <c r="G479" s="73"/>
      <c r="H479" s="73"/>
      <c r="I479" s="73"/>
      <c r="J479" s="73"/>
      <c r="K479" s="73"/>
      <c r="L479" s="73"/>
      <c r="M479" s="73"/>
      <c r="N479" s="73"/>
      <c r="O479" s="73"/>
      <c r="P479" s="73"/>
      <c r="Q479" s="73"/>
      <c r="R479" s="73"/>
      <c r="S479" s="73"/>
      <c r="T479" s="73"/>
      <c r="U479" s="73"/>
    </row>
    <row r="480" spans="2:21" x14ac:dyDescent="0.3">
      <c r="B480" s="73"/>
      <c r="C480" s="74"/>
      <c r="D480" s="73"/>
      <c r="E480" s="73"/>
      <c r="F480" s="73"/>
      <c r="G480" s="73"/>
      <c r="H480" s="73"/>
      <c r="I480" s="73"/>
      <c r="J480" s="73"/>
      <c r="K480" s="73"/>
      <c r="L480" s="73"/>
      <c r="M480" s="73"/>
      <c r="N480" s="73"/>
      <c r="O480" s="73"/>
      <c r="P480" s="73"/>
      <c r="Q480" s="73"/>
      <c r="R480" s="73"/>
      <c r="S480" s="73"/>
      <c r="T480" s="73"/>
      <c r="U480" s="73"/>
    </row>
    <row r="481" spans="2:21" x14ac:dyDescent="0.3">
      <c r="B481" s="73"/>
      <c r="C481" s="74"/>
      <c r="D481" s="73"/>
      <c r="E481" s="73"/>
      <c r="F481" s="73"/>
      <c r="G481" s="73"/>
      <c r="H481" s="73"/>
      <c r="I481" s="73"/>
      <c r="J481" s="73"/>
      <c r="K481" s="73"/>
      <c r="L481" s="73"/>
      <c r="M481" s="73"/>
      <c r="N481" s="73"/>
      <c r="O481" s="73"/>
      <c r="P481" s="73"/>
      <c r="Q481" s="73"/>
      <c r="R481" s="73"/>
      <c r="S481" s="73"/>
      <c r="T481" s="73"/>
      <c r="U481" s="73"/>
    </row>
    <row r="482" spans="2:21" x14ac:dyDescent="0.3">
      <c r="B482" s="73"/>
      <c r="C482" s="74"/>
      <c r="D482" s="73"/>
      <c r="E482" s="73"/>
      <c r="F482" s="73"/>
      <c r="G482" s="73"/>
      <c r="H482" s="73"/>
      <c r="I482" s="73"/>
      <c r="J482" s="73"/>
      <c r="K482" s="73"/>
      <c r="L482" s="73"/>
      <c r="M482" s="73"/>
      <c r="N482" s="73"/>
      <c r="O482" s="73"/>
      <c r="P482" s="73"/>
      <c r="Q482" s="73"/>
      <c r="R482" s="73"/>
      <c r="S482" s="73"/>
      <c r="T482" s="73"/>
      <c r="U482" s="73"/>
    </row>
    <row r="483" spans="2:21" x14ac:dyDescent="0.3">
      <c r="B483" s="73"/>
      <c r="C483" s="74"/>
      <c r="D483" s="73"/>
      <c r="E483" s="73"/>
      <c r="F483" s="73"/>
      <c r="G483" s="73"/>
      <c r="H483" s="73"/>
      <c r="I483" s="73"/>
      <c r="J483" s="73"/>
      <c r="K483" s="73"/>
      <c r="L483" s="73"/>
      <c r="M483" s="73"/>
      <c r="N483" s="73"/>
      <c r="O483" s="73"/>
      <c r="P483" s="73"/>
      <c r="Q483" s="73"/>
      <c r="R483" s="73"/>
      <c r="S483" s="73"/>
      <c r="T483" s="73"/>
      <c r="U483" s="73"/>
    </row>
    <row r="484" spans="2:21" x14ac:dyDescent="0.3">
      <c r="B484" s="73"/>
      <c r="C484" s="74"/>
      <c r="D484" s="73"/>
      <c r="E484" s="73"/>
      <c r="F484" s="73"/>
      <c r="G484" s="73"/>
      <c r="H484" s="73"/>
      <c r="I484" s="73"/>
      <c r="J484" s="73"/>
      <c r="K484" s="73"/>
      <c r="L484" s="73"/>
      <c r="M484" s="73"/>
      <c r="N484" s="73"/>
      <c r="O484" s="73"/>
      <c r="P484" s="73"/>
      <c r="Q484" s="73"/>
      <c r="R484" s="73"/>
      <c r="S484" s="73"/>
      <c r="T484" s="73"/>
      <c r="U484" s="73"/>
    </row>
    <row r="485" spans="2:21" x14ac:dyDescent="0.3">
      <c r="B485" s="73"/>
      <c r="C485" s="74"/>
      <c r="D485" s="73"/>
      <c r="E485" s="73"/>
      <c r="F485" s="73"/>
      <c r="G485" s="73"/>
      <c r="H485" s="73"/>
      <c r="I485" s="73"/>
      <c r="J485" s="73"/>
      <c r="K485" s="73"/>
      <c r="L485" s="73"/>
      <c r="M485" s="73"/>
      <c r="N485" s="73"/>
      <c r="O485" s="73"/>
      <c r="P485" s="73"/>
      <c r="Q485" s="73"/>
      <c r="R485" s="73"/>
      <c r="S485" s="73"/>
      <c r="T485" s="73"/>
      <c r="U485" s="73"/>
    </row>
    <row r="486" spans="2:21" x14ac:dyDescent="0.3">
      <c r="B486" s="73"/>
      <c r="C486" s="74"/>
      <c r="D486" s="73"/>
      <c r="E486" s="73"/>
      <c r="F486" s="73"/>
      <c r="G486" s="73"/>
      <c r="H486" s="73"/>
      <c r="I486" s="73"/>
      <c r="J486" s="73"/>
      <c r="K486" s="73"/>
      <c r="L486" s="73"/>
      <c r="M486" s="73"/>
      <c r="N486" s="73"/>
      <c r="O486" s="73"/>
      <c r="P486" s="73"/>
      <c r="Q486" s="73"/>
      <c r="R486" s="73"/>
      <c r="S486" s="73"/>
      <c r="T486" s="73"/>
      <c r="U486" s="73"/>
    </row>
    <row r="487" spans="2:21" x14ac:dyDescent="0.3">
      <c r="B487" s="73"/>
      <c r="C487" s="74"/>
      <c r="D487" s="73"/>
      <c r="E487" s="73"/>
      <c r="F487" s="73"/>
      <c r="G487" s="73"/>
      <c r="H487" s="73"/>
      <c r="I487" s="73"/>
      <c r="J487" s="73"/>
      <c r="K487" s="73"/>
      <c r="L487" s="73"/>
      <c r="M487" s="73"/>
      <c r="N487" s="73"/>
      <c r="O487" s="73"/>
      <c r="P487" s="73"/>
      <c r="Q487" s="73"/>
      <c r="R487" s="73"/>
      <c r="S487" s="73"/>
      <c r="T487" s="73"/>
      <c r="U487" s="73"/>
    </row>
    <row r="488" spans="2:21" x14ac:dyDescent="0.3">
      <c r="B488" s="73"/>
      <c r="C488" s="74"/>
      <c r="D488" s="73"/>
      <c r="E488" s="73"/>
      <c r="F488" s="73"/>
      <c r="G488" s="73"/>
      <c r="H488" s="73"/>
      <c r="I488" s="73"/>
      <c r="J488" s="73"/>
      <c r="K488" s="73"/>
      <c r="L488" s="73"/>
      <c r="M488" s="73"/>
      <c r="N488" s="73"/>
      <c r="O488" s="73"/>
      <c r="P488" s="73"/>
      <c r="Q488" s="73"/>
      <c r="R488" s="73"/>
      <c r="S488" s="73"/>
      <c r="T488" s="73"/>
      <c r="U488" s="73"/>
    </row>
    <row r="489" spans="2:21" x14ac:dyDescent="0.3">
      <c r="B489" s="73"/>
      <c r="C489" s="74"/>
      <c r="D489" s="73"/>
      <c r="E489" s="73"/>
      <c r="F489" s="73"/>
      <c r="G489" s="73"/>
      <c r="H489" s="73"/>
      <c r="I489" s="73"/>
      <c r="J489" s="73"/>
      <c r="K489" s="73"/>
      <c r="L489" s="73"/>
      <c r="M489" s="73"/>
      <c r="N489" s="73"/>
      <c r="O489" s="73"/>
      <c r="P489" s="73"/>
      <c r="Q489" s="73"/>
      <c r="R489" s="73"/>
      <c r="S489" s="73"/>
      <c r="T489" s="73"/>
      <c r="U489" s="73"/>
    </row>
    <row r="490" spans="2:21" x14ac:dyDescent="0.3">
      <c r="B490" s="73"/>
      <c r="C490" s="74"/>
      <c r="D490" s="73"/>
      <c r="E490" s="73"/>
      <c r="F490" s="73"/>
      <c r="G490" s="73"/>
      <c r="H490" s="73"/>
      <c r="I490" s="73"/>
      <c r="J490" s="73"/>
      <c r="K490" s="73"/>
      <c r="L490" s="73"/>
      <c r="M490" s="73"/>
      <c r="N490" s="73"/>
      <c r="O490" s="73"/>
      <c r="P490" s="73"/>
      <c r="Q490" s="73"/>
      <c r="R490" s="73"/>
      <c r="S490" s="73"/>
      <c r="T490" s="73"/>
      <c r="U490" s="73"/>
    </row>
    <row r="491" spans="2:21" x14ac:dyDescent="0.3">
      <c r="B491" s="73"/>
      <c r="C491" s="74"/>
      <c r="D491" s="73"/>
      <c r="E491" s="73"/>
      <c r="F491" s="73"/>
      <c r="G491" s="73"/>
      <c r="H491" s="73"/>
      <c r="I491" s="73"/>
      <c r="J491" s="73"/>
      <c r="K491" s="73"/>
      <c r="L491" s="73"/>
      <c r="M491" s="73"/>
      <c r="N491" s="73"/>
      <c r="O491" s="73"/>
      <c r="P491" s="73"/>
      <c r="Q491" s="73"/>
      <c r="R491" s="73"/>
      <c r="S491" s="73"/>
      <c r="T491" s="73"/>
      <c r="U491" s="73"/>
    </row>
    <row r="492" spans="2:21" x14ac:dyDescent="0.3">
      <c r="B492" s="73"/>
      <c r="C492" s="74"/>
      <c r="D492" s="73"/>
      <c r="E492" s="73"/>
      <c r="F492" s="73"/>
      <c r="G492" s="73"/>
      <c r="H492" s="73"/>
      <c r="I492" s="73"/>
      <c r="J492" s="73"/>
      <c r="K492" s="73"/>
      <c r="L492" s="73"/>
      <c r="M492" s="73"/>
      <c r="N492" s="73"/>
      <c r="O492" s="73"/>
      <c r="P492" s="73"/>
      <c r="Q492" s="73"/>
      <c r="R492" s="73"/>
      <c r="S492" s="73"/>
      <c r="T492" s="73"/>
      <c r="U492" s="73"/>
    </row>
    <row r="493" spans="2:21" x14ac:dyDescent="0.3">
      <c r="B493" s="73"/>
      <c r="C493" s="74"/>
      <c r="D493" s="73"/>
      <c r="E493" s="73"/>
      <c r="F493" s="73"/>
      <c r="G493" s="73"/>
      <c r="H493" s="73"/>
      <c r="I493" s="73"/>
      <c r="J493" s="73"/>
      <c r="K493" s="73"/>
      <c r="L493" s="73"/>
      <c r="M493" s="73"/>
      <c r="N493" s="73"/>
      <c r="O493" s="73"/>
      <c r="P493" s="73"/>
      <c r="Q493" s="73"/>
      <c r="R493" s="73"/>
      <c r="S493" s="73"/>
      <c r="T493" s="73"/>
      <c r="U493" s="73"/>
    </row>
    <row r="494" spans="2:21" x14ac:dyDescent="0.3">
      <c r="B494" s="73"/>
      <c r="C494" s="74"/>
      <c r="D494" s="73"/>
      <c r="E494" s="73"/>
      <c r="F494" s="73"/>
      <c r="G494" s="73"/>
      <c r="H494" s="73"/>
      <c r="I494" s="73"/>
      <c r="J494" s="73"/>
      <c r="K494" s="73"/>
      <c r="L494" s="73"/>
      <c r="M494" s="73"/>
      <c r="N494" s="73"/>
      <c r="O494" s="73"/>
      <c r="P494" s="73"/>
      <c r="Q494" s="73"/>
      <c r="R494" s="73"/>
      <c r="S494" s="73"/>
      <c r="T494" s="73"/>
      <c r="U494" s="73"/>
    </row>
    <row r="495" spans="2:21" x14ac:dyDescent="0.3">
      <c r="B495" s="73"/>
      <c r="C495" s="74"/>
      <c r="D495" s="73"/>
      <c r="E495" s="73"/>
      <c r="F495" s="73"/>
      <c r="G495" s="73"/>
      <c r="H495" s="73"/>
      <c r="I495" s="73"/>
      <c r="J495" s="73"/>
      <c r="K495" s="73"/>
      <c r="L495" s="73"/>
      <c r="M495" s="73"/>
      <c r="N495" s="73"/>
      <c r="O495" s="73"/>
      <c r="P495" s="73"/>
      <c r="Q495" s="73"/>
      <c r="R495" s="73"/>
      <c r="S495" s="73"/>
      <c r="T495" s="73"/>
      <c r="U495" s="73"/>
    </row>
    <row r="496" spans="2:21" x14ac:dyDescent="0.3">
      <c r="B496" s="73"/>
      <c r="C496" s="74"/>
      <c r="D496" s="73"/>
      <c r="E496" s="73"/>
      <c r="F496" s="73"/>
      <c r="G496" s="73"/>
      <c r="H496" s="73"/>
      <c r="I496" s="73"/>
      <c r="J496" s="73"/>
      <c r="K496" s="73"/>
      <c r="L496" s="73"/>
      <c r="M496" s="73"/>
      <c r="N496" s="73"/>
      <c r="O496" s="73"/>
      <c r="P496" s="73"/>
      <c r="Q496" s="73"/>
      <c r="R496" s="73"/>
      <c r="S496" s="73"/>
      <c r="T496" s="73"/>
      <c r="U496" s="73"/>
    </row>
    <row r="497" spans="2:21" x14ac:dyDescent="0.3">
      <c r="B497" s="73"/>
      <c r="C497" s="74"/>
      <c r="D497" s="73"/>
      <c r="E497" s="73"/>
      <c r="F497" s="73"/>
      <c r="G497" s="73"/>
      <c r="H497" s="73"/>
      <c r="I497" s="73"/>
      <c r="J497" s="73"/>
      <c r="K497" s="73"/>
      <c r="L497" s="73"/>
      <c r="M497" s="73"/>
      <c r="N497" s="73"/>
      <c r="O497" s="73"/>
      <c r="P497" s="73"/>
      <c r="Q497" s="73"/>
      <c r="R497" s="73"/>
      <c r="S497" s="73"/>
      <c r="T497" s="73"/>
      <c r="U497" s="73"/>
    </row>
    <row r="498" spans="2:21" x14ac:dyDescent="0.3">
      <c r="B498" s="73"/>
      <c r="C498" s="74"/>
      <c r="D498" s="73"/>
      <c r="E498" s="73"/>
      <c r="F498" s="73"/>
      <c r="G498" s="73"/>
      <c r="H498" s="73"/>
      <c r="I498" s="73"/>
      <c r="J498" s="73"/>
      <c r="K498" s="73"/>
      <c r="L498" s="73"/>
      <c r="M498" s="73"/>
      <c r="N498" s="73"/>
      <c r="O498" s="73"/>
      <c r="P498" s="73"/>
      <c r="Q498" s="73"/>
      <c r="R498" s="73"/>
      <c r="S498" s="73"/>
      <c r="T498" s="73"/>
      <c r="U498" s="73"/>
    </row>
    <row r="499" spans="2:21" x14ac:dyDescent="0.3">
      <c r="B499" s="73"/>
      <c r="C499" s="74"/>
      <c r="D499" s="73"/>
      <c r="E499" s="73"/>
      <c r="F499" s="73"/>
      <c r="G499" s="73"/>
      <c r="H499" s="73"/>
      <c r="I499" s="73"/>
      <c r="J499" s="73"/>
      <c r="K499" s="73"/>
      <c r="L499" s="73"/>
      <c r="M499" s="73"/>
      <c r="N499" s="73"/>
      <c r="O499" s="73"/>
      <c r="P499" s="73"/>
      <c r="Q499" s="73"/>
      <c r="R499" s="73"/>
      <c r="S499" s="73"/>
      <c r="T499" s="73"/>
      <c r="U499" s="73"/>
    </row>
    <row r="500" spans="2:21" x14ac:dyDescent="0.3">
      <c r="B500" s="73"/>
      <c r="C500" s="74"/>
      <c r="D500" s="73"/>
      <c r="E500" s="73"/>
      <c r="F500" s="73"/>
      <c r="G500" s="73"/>
      <c r="H500" s="73"/>
      <c r="I500" s="73"/>
      <c r="J500" s="73"/>
      <c r="K500" s="73"/>
      <c r="L500" s="73"/>
      <c r="M500" s="73"/>
      <c r="N500" s="73"/>
      <c r="O500" s="73"/>
      <c r="P500" s="73"/>
      <c r="Q500" s="73"/>
      <c r="R500" s="73"/>
      <c r="S500" s="73"/>
      <c r="T500" s="73"/>
      <c r="U500" s="73"/>
    </row>
    <row r="501" spans="2:21" x14ac:dyDescent="0.3">
      <c r="B501" s="73"/>
      <c r="C501" s="74"/>
      <c r="D501" s="73"/>
      <c r="E501" s="73"/>
      <c r="F501" s="73"/>
      <c r="G501" s="73"/>
      <c r="H501" s="73"/>
      <c r="I501" s="73"/>
      <c r="J501" s="73"/>
      <c r="K501" s="73"/>
      <c r="L501" s="73"/>
      <c r="M501" s="73"/>
      <c r="N501" s="73"/>
      <c r="O501" s="73"/>
      <c r="P501" s="73"/>
      <c r="Q501" s="73"/>
      <c r="R501" s="73"/>
      <c r="S501" s="73"/>
      <c r="T501" s="73"/>
      <c r="U501" s="73"/>
    </row>
    <row r="502" spans="2:21" x14ac:dyDescent="0.3">
      <c r="B502" s="73"/>
      <c r="C502" s="74"/>
      <c r="D502" s="73"/>
      <c r="E502" s="73"/>
      <c r="F502" s="73"/>
      <c r="G502" s="73"/>
      <c r="H502" s="73"/>
      <c r="I502" s="73"/>
      <c r="J502" s="73"/>
      <c r="K502" s="73"/>
      <c r="L502" s="73"/>
      <c r="M502" s="73"/>
      <c r="N502" s="73"/>
      <c r="O502" s="73"/>
      <c r="P502" s="73"/>
      <c r="Q502" s="73"/>
      <c r="R502" s="73"/>
      <c r="S502" s="73"/>
      <c r="T502" s="73"/>
      <c r="U502" s="73"/>
    </row>
    <row r="503" spans="2:21" x14ac:dyDescent="0.3">
      <c r="B503" s="73"/>
      <c r="C503" s="74"/>
      <c r="D503" s="73"/>
      <c r="E503" s="73"/>
      <c r="F503" s="73"/>
      <c r="G503" s="73"/>
      <c r="H503" s="73"/>
      <c r="I503" s="73"/>
      <c r="J503" s="73"/>
      <c r="K503" s="73"/>
      <c r="L503" s="73"/>
      <c r="M503" s="73"/>
      <c r="N503" s="73"/>
      <c r="O503" s="73"/>
      <c r="P503" s="73"/>
      <c r="Q503" s="73"/>
      <c r="R503" s="73"/>
      <c r="S503" s="73"/>
      <c r="T503" s="73"/>
      <c r="U503" s="73"/>
    </row>
    <row r="504" spans="2:21" x14ac:dyDescent="0.3">
      <c r="B504" s="73"/>
      <c r="C504" s="74"/>
      <c r="D504" s="73"/>
      <c r="E504" s="73"/>
      <c r="F504" s="73"/>
      <c r="G504" s="73"/>
      <c r="H504" s="73"/>
      <c r="I504" s="73"/>
      <c r="J504" s="73"/>
      <c r="K504" s="73"/>
      <c r="L504" s="73"/>
      <c r="M504" s="73"/>
      <c r="N504" s="73"/>
      <c r="O504" s="73"/>
      <c r="P504" s="73"/>
      <c r="Q504" s="73"/>
      <c r="R504" s="73"/>
      <c r="S504" s="73"/>
      <c r="T504" s="73"/>
      <c r="U504" s="73"/>
    </row>
    <row r="505" spans="2:21" x14ac:dyDescent="0.3">
      <c r="B505" s="73"/>
      <c r="C505" s="74"/>
      <c r="D505" s="73"/>
      <c r="E505" s="73"/>
      <c r="F505" s="73"/>
      <c r="G505" s="73"/>
      <c r="H505" s="73"/>
      <c r="I505" s="73"/>
      <c r="J505" s="73"/>
      <c r="K505" s="73"/>
      <c r="L505" s="73"/>
      <c r="M505" s="73"/>
      <c r="N505" s="73"/>
      <c r="O505" s="73"/>
      <c r="P505" s="73"/>
      <c r="Q505" s="73"/>
      <c r="R505" s="73"/>
      <c r="S505" s="73"/>
      <c r="T505" s="73"/>
      <c r="U505" s="73"/>
    </row>
    <row r="506" spans="2:21" x14ac:dyDescent="0.3">
      <c r="B506" s="73"/>
      <c r="C506" s="74"/>
      <c r="D506" s="73"/>
      <c r="E506" s="73"/>
      <c r="F506" s="73"/>
      <c r="G506" s="73"/>
      <c r="H506" s="73"/>
      <c r="I506" s="73"/>
      <c r="J506" s="73"/>
      <c r="K506" s="73"/>
      <c r="L506" s="73"/>
      <c r="M506" s="73"/>
      <c r="N506" s="73"/>
      <c r="O506" s="73"/>
      <c r="P506" s="73"/>
      <c r="Q506" s="73"/>
      <c r="R506" s="73"/>
      <c r="S506" s="73"/>
      <c r="T506" s="73"/>
      <c r="U506" s="73"/>
    </row>
    <row r="507" spans="2:21" x14ac:dyDescent="0.3">
      <c r="B507" s="73"/>
      <c r="C507" s="74"/>
      <c r="D507" s="73"/>
      <c r="E507" s="73"/>
      <c r="F507" s="73"/>
      <c r="G507" s="73"/>
      <c r="H507" s="73"/>
      <c r="I507" s="73"/>
      <c r="J507" s="73"/>
      <c r="K507" s="73"/>
      <c r="L507" s="73"/>
      <c r="M507" s="73"/>
      <c r="N507" s="73"/>
      <c r="O507" s="73"/>
      <c r="P507" s="73"/>
      <c r="Q507" s="73"/>
      <c r="R507" s="73"/>
      <c r="S507" s="73"/>
      <c r="T507" s="73"/>
      <c r="U507" s="73"/>
    </row>
    <row r="508" spans="2:21" x14ac:dyDescent="0.3">
      <c r="B508" s="73"/>
      <c r="C508" s="74"/>
      <c r="D508" s="73"/>
      <c r="E508" s="73"/>
      <c r="F508" s="73"/>
      <c r="G508" s="73"/>
      <c r="H508" s="73"/>
      <c r="I508" s="73"/>
      <c r="J508" s="73"/>
      <c r="K508" s="73"/>
      <c r="L508" s="73"/>
      <c r="M508" s="73"/>
      <c r="N508" s="73"/>
      <c r="O508" s="73"/>
      <c r="P508" s="73"/>
      <c r="Q508" s="73"/>
      <c r="R508" s="73"/>
      <c r="S508" s="73"/>
      <c r="T508" s="73"/>
      <c r="U508" s="73"/>
    </row>
    <row r="509" spans="2:21" x14ac:dyDescent="0.3">
      <c r="B509" s="73"/>
      <c r="C509" s="74"/>
      <c r="D509" s="73"/>
      <c r="E509" s="73"/>
      <c r="F509" s="73"/>
      <c r="G509" s="73"/>
      <c r="H509" s="73"/>
      <c r="I509" s="73"/>
      <c r="J509" s="73"/>
      <c r="K509" s="73"/>
      <c r="L509" s="73"/>
      <c r="M509" s="73"/>
      <c r="N509" s="73"/>
      <c r="O509" s="73"/>
      <c r="P509" s="73"/>
      <c r="Q509" s="73"/>
      <c r="R509" s="73"/>
      <c r="S509" s="73"/>
      <c r="T509" s="73"/>
      <c r="U509" s="73"/>
    </row>
    <row r="510" spans="2:21" x14ac:dyDescent="0.3">
      <c r="B510" s="73"/>
      <c r="C510" s="74"/>
      <c r="D510" s="73"/>
      <c r="E510" s="73"/>
      <c r="F510" s="73"/>
      <c r="G510" s="73"/>
      <c r="H510" s="73"/>
      <c r="I510" s="73"/>
      <c r="J510" s="73"/>
      <c r="K510" s="73"/>
      <c r="L510" s="73"/>
      <c r="M510" s="73"/>
      <c r="N510" s="73"/>
      <c r="O510" s="73"/>
      <c r="P510" s="73"/>
      <c r="Q510" s="73"/>
      <c r="R510" s="73"/>
      <c r="S510" s="73"/>
      <c r="T510" s="73"/>
      <c r="U510" s="73"/>
    </row>
    <row r="511" spans="2:21" x14ac:dyDescent="0.3">
      <c r="B511" s="73"/>
      <c r="C511" s="74"/>
      <c r="D511" s="73"/>
      <c r="E511" s="73"/>
      <c r="F511" s="73"/>
      <c r="G511" s="73"/>
      <c r="H511" s="73"/>
      <c r="I511" s="73"/>
      <c r="J511" s="73"/>
      <c r="K511" s="73"/>
      <c r="L511" s="73"/>
      <c r="M511" s="73"/>
      <c r="N511" s="73"/>
      <c r="O511" s="73"/>
      <c r="P511" s="73"/>
      <c r="Q511" s="73"/>
      <c r="R511" s="73"/>
      <c r="S511" s="73"/>
      <c r="T511" s="73"/>
      <c r="U511" s="73"/>
    </row>
    <row r="512" spans="2:21" x14ac:dyDescent="0.3">
      <c r="B512" s="73"/>
      <c r="C512" s="74"/>
      <c r="D512" s="73"/>
      <c r="E512" s="73"/>
      <c r="F512" s="73"/>
      <c r="G512" s="73"/>
      <c r="H512" s="73"/>
      <c r="I512" s="73"/>
      <c r="J512" s="73"/>
      <c r="K512" s="73"/>
      <c r="L512" s="73"/>
      <c r="M512" s="73"/>
      <c r="N512" s="73"/>
      <c r="O512" s="73"/>
      <c r="P512" s="73"/>
      <c r="Q512" s="73"/>
      <c r="R512" s="73"/>
      <c r="S512" s="73"/>
      <c r="T512" s="73"/>
      <c r="U512" s="73"/>
    </row>
    <row r="513" spans="2:21" x14ac:dyDescent="0.3">
      <c r="B513" s="73"/>
      <c r="C513" s="74"/>
      <c r="D513" s="73"/>
      <c r="E513" s="73"/>
      <c r="F513" s="73"/>
      <c r="G513" s="73"/>
      <c r="H513" s="73"/>
      <c r="I513" s="73"/>
      <c r="J513" s="73"/>
      <c r="K513" s="73"/>
      <c r="L513" s="73"/>
      <c r="M513" s="73"/>
      <c r="N513" s="73"/>
      <c r="O513" s="73"/>
      <c r="P513" s="73"/>
      <c r="Q513" s="73"/>
      <c r="R513" s="73"/>
      <c r="S513" s="73"/>
      <c r="T513" s="73"/>
      <c r="U513" s="73"/>
    </row>
    <row r="514" spans="2:21" x14ac:dyDescent="0.3">
      <c r="B514" s="73"/>
      <c r="C514" s="74"/>
      <c r="D514" s="73"/>
      <c r="E514" s="73"/>
      <c r="F514" s="73"/>
      <c r="G514" s="73"/>
      <c r="H514" s="73"/>
      <c r="I514" s="73"/>
      <c r="J514" s="73"/>
      <c r="K514" s="73"/>
      <c r="L514" s="73"/>
      <c r="M514" s="73"/>
      <c r="N514" s="73"/>
      <c r="O514" s="73"/>
      <c r="P514" s="73"/>
      <c r="Q514" s="73"/>
      <c r="R514" s="73"/>
      <c r="S514" s="73"/>
      <c r="T514" s="73"/>
      <c r="U514" s="73"/>
    </row>
    <row r="515" spans="2:21" x14ac:dyDescent="0.3">
      <c r="B515" s="73"/>
      <c r="C515" s="74"/>
      <c r="D515" s="73"/>
      <c r="E515" s="73"/>
      <c r="F515" s="73"/>
      <c r="G515" s="73"/>
      <c r="H515" s="73"/>
      <c r="I515" s="73"/>
      <c r="J515" s="73"/>
      <c r="K515" s="73"/>
      <c r="L515" s="73"/>
      <c r="M515" s="73"/>
      <c r="N515" s="73"/>
      <c r="O515" s="73"/>
      <c r="P515" s="73"/>
      <c r="Q515" s="73"/>
      <c r="R515" s="73"/>
      <c r="S515" s="73"/>
      <c r="T515" s="73"/>
      <c r="U515" s="73"/>
    </row>
    <row r="516" spans="2:21" x14ac:dyDescent="0.3">
      <c r="B516" s="73"/>
      <c r="C516" s="74"/>
      <c r="D516" s="73"/>
      <c r="E516" s="73"/>
      <c r="F516" s="73"/>
      <c r="G516" s="73"/>
      <c r="H516" s="73"/>
      <c r="I516" s="73"/>
      <c r="J516" s="73"/>
      <c r="K516" s="73"/>
      <c r="L516" s="73"/>
      <c r="M516" s="73"/>
      <c r="N516" s="73"/>
      <c r="O516" s="73"/>
      <c r="P516" s="73"/>
      <c r="Q516" s="73"/>
      <c r="R516" s="73"/>
      <c r="S516" s="73"/>
      <c r="T516" s="73"/>
      <c r="U516" s="73"/>
    </row>
    <row r="517" spans="2:21" x14ac:dyDescent="0.3">
      <c r="B517" s="73"/>
      <c r="C517" s="74"/>
      <c r="D517" s="73"/>
      <c r="E517" s="73"/>
      <c r="F517" s="73"/>
      <c r="G517" s="73"/>
      <c r="H517" s="73"/>
      <c r="I517" s="73"/>
      <c r="J517" s="73"/>
      <c r="K517" s="73"/>
      <c r="L517" s="73"/>
      <c r="M517" s="73"/>
      <c r="N517" s="73"/>
      <c r="O517" s="73"/>
      <c r="P517" s="73"/>
      <c r="Q517" s="73"/>
      <c r="R517" s="73"/>
      <c r="S517" s="73"/>
      <c r="T517" s="73"/>
      <c r="U517" s="73"/>
    </row>
    <row r="518" spans="2:21" x14ac:dyDescent="0.3">
      <c r="B518" s="73"/>
      <c r="C518" s="74"/>
      <c r="D518" s="73"/>
      <c r="E518" s="73"/>
      <c r="F518" s="73"/>
      <c r="G518" s="73"/>
      <c r="H518" s="73"/>
      <c r="I518" s="73"/>
      <c r="J518" s="73"/>
      <c r="K518" s="73"/>
      <c r="L518" s="73"/>
      <c r="M518" s="73"/>
      <c r="N518" s="73"/>
      <c r="O518" s="73"/>
      <c r="P518" s="73"/>
      <c r="Q518" s="73"/>
      <c r="R518" s="73"/>
      <c r="S518" s="73"/>
      <c r="T518" s="73"/>
      <c r="U518" s="73"/>
    </row>
    <row r="519" spans="2:21" x14ac:dyDescent="0.3">
      <c r="B519" s="73"/>
      <c r="C519" s="74"/>
      <c r="D519" s="73"/>
      <c r="E519" s="73"/>
      <c r="F519" s="73"/>
      <c r="G519" s="73"/>
      <c r="H519" s="73"/>
      <c r="I519" s="73"/>
      <c r="J519" s="73"/>
      <c r="K519" s="73"/>
      <c r="L519" s="73"/>
      <c r="M519" s="73"/>
      <c r="N519" s="73"/>
      <c r="O519" s="73"/>
      <c r="P519" s="73"/>
      <c r="Q519" s="73"/>
      <c r="R519" s="73"/>
      <c r="S519" s="73"/>
      <c r="T519" s="73"/>
      <c r="U519" s="73"/>
    </row>
    <row r="520" spans="2:21" x14ac:dyDescent="0.3">
      <c r="B520" s="73"/>
      <c r="C520" s="74"/>
      <c r="D520" s="73"/>
      <c r="E520" s="73"/>
      <c r="F520" s="73"/>
      <c r="G520" s="73"/>
      <c r="H520" s="73"/>
      <c r="I520" s="73"/>
      <c r="J520" s="73"/>
      <c r="K520" s="73"/>
      <c r="L520" s="73"/>
      <c r="M520" s="73"/>
      <c r="N520" s="73"/>
      <c r="O520" s="73"/>
      <c r="P520" s="73"/>
      <c r="Q520" s="73"/>
      <c r="R520" s="73"/>
      <c r="S520" s="73"/>
      <c r="T520" s="73"/>
      <c r="U520" s="73"/>
    </row>
    <row r="521" spans="2:21" x14ac:dyDescent="0.3">
      <c r="B521" s="73"/>
      <c r="C521" s="74"/>
      <c r="D521" s="73"/>
      <c r="E521" s="73"/>
      <c r="F521" s="73"/>
      <c r="G521" s="73"/>
      <c r="H521" s="73"/>
      <c r="I521" s="73"/>
      <c r="J521" s="73"/>
      <c r="K521" s="73"/>
      <c r="L521" s="73"/>
      <c r="M521" s="73"/>
      <c r="N521" s="73"/>
      <c r="O521" s="73"/>
      <c r="P521" s="73"/>
      <c r="Q521" s="73"/>
      <c r="R521" s="73"/>
      <c r="S521" s="73"/>
      <c r="T521" s="73"/>
      <c r="U521" s="73"/>
    </row>
    <row r="522" spans="2:21" x14ac:dyDescent="0.3">
      <c r="B522" s="73"/>
      <c r="C522" s="74"/>
      <c r="D522" s="73"/>
      <c r="E522" s="73"/>
      <c r="F522" s="73"/>
      <c r="G522" s="73"/>
      <c r="H522" s="73"/>
      <c r="I522" s="73"/>
      <c r="J522" s="73"/>
      <c r="K522" s="73"/>
      <c r="L522" s="73"/>
      <c r="M522" s="73"/>
      <c r="N522" s="73"/>
      <c r="O522" s="73"/>
      <c r="P522" s="73"/>
      <c r="Q522" s="73"/>
      <c r="R522" s="73"/>
      <c r="S522" s="73"/>
      <c r="T522" s="73"/>
      <c r="U522" s="73"/>
    </row>
    <row r="523" spans="2:21" x14ac:dyDescent="0.3">
      <c r="B523" s="73"/>
      <c r="C523" s="74"/>
      <c r="D523" s="73"/>
      <c r="E523" s="73"/>
      <c r="F523" s="73"/>
      <c r="G523" s="73"/>
      <c r="H523" s="73"/>
      <c r="I523" s="73"/>
      <c r="J523" s="73"/>
      <c r="K523" s="73"/>
      <c r="L523" s="73"/>
      <c r="M523" s="73"/>
      <c r="N523" s="73"/>
      <c r="O523" s="73"/>
      <c r="P523" s="73"/>
      <c r="Q523" s="73"/>
      <c r="R523" s="73"/>
      <c r="S523" s="73"/>
      <c r="T523" s="73"/>
      <c r="U523" s="73"/>
    </row>
    <row r="524" spans="2:21" x14ac:dyDescent="0.3">
      <c r="B524" s="73"/>
      <c r="C524" s="74"/>
      <c r="D524" s="73"/>
      <c r="E524" s="73"/>
      <c r="F524" s="73"/>
      <c r="G524" s="73"/>
      <c r="H524" s="73"/>
      <c r="I524" s="73"/>
      <c r="J524" s="73"/>
      <c r="K524" s="73"/>
      <c r="L524" s="73"/>
      <c r="M524" s="73"/>
      <c r="N524" s="73"/>
      <c r="O524" s="73"/>
      <c r="P524" s="73"/>
      <c r="Q524" s="73"/>
      <c r="R524" s="73"/>
      <c r="S524" s="73"/>
      <c r="T524" s="73"/>
      <c r="U524" s="73"/>
    </row>
    <row r="525" spans="2:21" x14ac:dyDescent="0.3">
      <c r="B525" s="73"/>
      <c r="C525" s="74"/>
      <c r="D525" s="73"/>
      <c r="E525" s="73"/>
      <c r="F525" s="73"/>
      <c r="G525" s="73"/>
      <c r="H525" s="73"/>
      <c r="I525" s="73"/>
      <c r="J525" s="73"/>
      <c r="K525" s="73"/>
      <c r="L525" s="73"/>
      <c r="M525" s="73"/>
      <c r="N525" s="73"/>
      <c r="O525" s="73"/>
      <c r="P525" s="73"/>
      <c r="Q525" s="73"/>
      <c r="R525" s="73"/>
      <c r="S525" s="73"/>
      <c r="T525" s="73"/>
      <c r="U525" s="73"/>
    </row>
    <row r="526" spans="2:21" x14ac:dyDescent="0.3">
      <c r="B526" s="73"/>
      <c r="C526" s="74"/>
      <c r="D526" s="73"/>
      <c r="E526" s="73"/>
      <c r="F526" s="73"/>
      <c r="G526" s="73"/>
      <c r="H526" s="73"/>
      <c r="I526" s="73"/>
      <c r="J526" s="73"/>
      <c r="K526" s="73"/>
      <c r="L526" s="73"/>
      <c r="M526" s="73"/>
      <c r="N526" s="73"/>
      <c r="O526" s="73"/>
      <c r="P526" s="73"/>
      <c r="Q526" s="73"/>
      <c r="R526" s="73"/>
      <c r="S526" s="73"/>
      <c r="T526" s="73"/>
      <c r="U526" s="73"/>
    </row>
    <row r="527" spans="2:21" x14ac:dyDescent="0.3">
      <c r="B527" s="73"/>
      <c r="C527" s="74"/>
      <c r="D527" s="73"/>
      <c r="E527" s="73"/>
      <c r="F527" s="73"/>
      <c r="G527" s="73"/>
      <c r="H527" s="73"/>
      <c r="I527" s="73"/>
      <c r="J527" s="73"/>
      <c r="K527" s="73"/>
      <c r="L527" s="73"/>
      <c r="M527" s="73"/>
      <c r="N527" s="73"/>
      <c r="O527" s="73"/>
      <c r="P527" s="73"/>
      <c r="Q527" s="73"/>
      <c r="R527" s="73"/>
      <c r="S527" s="73"/>
      <c r="T527" s="73"/>
      <c r="U527" s="73"/>
    </row>
    <row r="528" spans="2:21" x14ac:dyDescent="0.3">
      <c r="B528" s="73"/>
      <c r="C528" s="74"/>
      <c r="D528" s="73"/>
      <c r="E528" s="73"/>
      <c r="F528" s="73"/>
      <c r="G528" s="73"/>
      <c r="H528" s="73"/>
      <c r="I528" s="73"/>
      <c r="J528" s="73"/>
      <c r="K528" s="73"/>
      <c r="L528" s="73"/>
      <c r="M528" s="73"/>
      <c r="N528" s="73"/>
      <c r="O528" s="73"/>
      <c r="P528" s="73"/>
      <c r="Q528" s="73"/>
      <c r="R528" s="73"/>
      <c r="S528" s="73"/>
      <c r="T528" s="73"/>
      <c r="U528" s="73"/>
    </row>
    <row r="529" spans="2:21" x14ac:dyDescent="0.3">
      <c r="B529" s="73"/>
      <c r="C529" s="74"/>
      <c r="D529" s="73"/>
      <c r="E529" s="73"/>
      <c r="F529" s="73"/>
      <c r="G529" s="73"/>
      <c r="H529" s="73"/>
      <c r="I529" s="73"/>
      <c r="J529" s="73"/>
      <c r="K529" s="73"/>
      <c r="L529" s="73"/>
      <c r="M529" s="73"/>
      <c r="N529" s="73"/>
      <c r="O529" s="73"/>
      <c r="P529" s="73"/>
      <c r="Q529" s="73"/>
      <c r="R529" s="73"/>
      <c r="S529" s="73"/>
      <c r="T529" s="73"/>
      <c r="U529" s="73"/>
    </row>
    <row r="530" spans="2:21" x14ac:dyDescent="0.3">
      <c r="B530" s="73"/>
      <c r="C530" s="74"/>
      <c r="D530" s="73"/>
      <c r="E530" s="73"/>
      <c r="F530" s="73"/>
      <c r="G530" s="73"/>
      <c r="H530" s="73"/>
      <c r="I530" s="73"/>
      <c r="J530" s="73"/>
      <c r="K530" s="73"/>
      <c r="L530" s="73"/>
      <c r="M530" s="73"/>
      <c r="N530" s="73"/>
      <c r="O530" s="73"/>
      <c r="P530" s="73"/>
      <c r="Q530" s="73"/>
      <c r="R530" s="73"/>
      <c r="S530" s="73"/>
      <c r="T530" s="73"/>
      <c r="U530" s="73"/>
    </row>
    <row r="531" spans="2:21" x14ac:dyDescent="0.3">
      <c r="B531" s="73"/>
      <c r="C531" s="74"/>
      <c r="D531" s="73"/>
      <c r="E531" s="73"/>
      <c r="F531" s="73"/>
      <c r="G531" s="73"/>
      <c r="H531" s="73"/>
      <c r="I531" s="73"/>
      <c r="J531" s="73"/>
      <c r="K531" s="73"/>
      <c r="L531" s="73"/>
      <c r="M531" s="73"/>
      <c r="N531" s="73"/>
      <c r="O531" s="73"/>
      <c r="P531" s="73"/>
      <c r="Q531" s="73"/>
      <c r="R531" s="73"/>
      <c r="S531" s="73"/>
      <c r="T531" s="73"/>
      <c r="U531" s="73"/>
    </row>
    <row r="532" spans="2:21" x14ac:dyDescent="0.3">
      <c r="B532" s="73"/>
      <c r="C532" s="74"/>
      <c r="D532" s="73"/>
      <c r="E532" s="73"/>
      <c r="F532" s="73"/>
      <c r="G532" s="73"/>
      <c r="H532" s="73"/>
      <c r="I532" s="73"/>
      <c r="J532" s="73"/>
      <c r="K532" s="73"/>
      <c r="L532" s="73"/>
      <c r="M532" s="73"/>
      <c r="N532" s="73"/>
      <c r="O532" s="73"/>
      <c r="P532" s="73"/>
      <c r="Q532" s="73"/>
      <c r="R532" s="73"/>
      <c r="S532" s="73"/>
      <c r="T532" s="73"/>
      <c r="U532" s="73"/>
    </row>
    <row r="533" spans="2:21" x14ac:dyDescent="0.3">
      <c r="B533" s="73"/>
      <c r="C533" s="74"/>
      <c r="D533" s="73"/>
      <c r="E533" s="73"/>
      <c r="F533" s="73"/>
      <c r="G533" s="73"/>
      <c r="H533" s="73"/>
      <c r="I533" s="73"/>
      <c r="J533" s="73"/>
      <c r="K533" s="73"/>
      <c r="L533" s="73"/>
      <c r="M533" s="73"/>
      <c r="N533" s="73"/>
      <c r="O533" s="73"/>
      <c r="P533" s="73"/>
      <c r="Q533" s="73"/>
      <c r="R533" s="73"/>
      <c r="S533" s="73"/>
      <c r="T533" s="73"/>
      <c r="U533" s="73"/>
    </row>
    <row r="534" spans="2:21" x14ac:dyDescent="0.3">
      <c r="B534" s="73"/>
      <c r="C534" s="74"/>
      <c r="D534" s="73"/>
      <c r="E534" s="73"/>
      <c r="F534" s="73"/>
      <c r="G534" s="73"/>
      <c r="H534" s="73"/>
      <c r="I534" s="73"/>
      <c r="J534" s="73"/>
      <c r="K534" s="73"/>
      <c r="L534" s="73"/>
      <c r="M534" s="73"/>
      <c r="N534" s="73"/>
      <c r="O534" s="73"/>
      <c r="P534" s="73"/>
      <c r="Q534" s="73"/>
      <c r="R534" s="73"/>
      <c r="S534" s="73"/>
      <c r="T534" s="73"/>
      <c r="U534" s="73"/>
    </row>
    <row r="535" spans="2:21" x14ac:dyDescent="0.3">
      <c r="B535" s="73"/>
      <c r="C535" s="74"/>
      <c r="D535" s="73"/>
      <c r="E535" s="73"/>
      <c r="F535" s="73"/>
      <c r="G535" s="73"/>
      <c r="H535" s="73"/>
      <c r="I535" s="73"/>
      <c r="J535" s="73"/>
      <c r="K535" s="73"/>
      <c r="L535" s="73"/>
      <c r="M535" s="73"/>
      <c r="N535" s="73"/>
      <c r="O535" s="73"/>
      <c r="P535" s="73"/>
      <c r="Q535" s="73"/>
      <c r="R535" s="73"/>
      <c r="S535" s="73"/>
      <c r="T535" s="73"/>
      <c r="U535" s="73"/>
    </row>
    <row r="536" spans="2:21" x14ac:dyDescent="0.3">
      <c r="B536" s="73"/>
      <c r="C536" s="74"/>
      <c r="D536" s="73"/>
      <c r="E536" s="73"/>
      <c r="F536" s="73"/>
      <c r="G536" s="73"/>
      <c r="H536" s="73"/>
      <c r="I536" s="73"/>
      <c r="J536" s="73"/>
      <c r="K536" s="73"/>
      <c r="L536" s="73"/>
      <c r="M536" s="73"/>
      <c r="N536" s="73"/>
      <c r="O536" s="73"/>
      <c r="P536" s="73"/>
      <c r="Q536" s="73"/>
      <c r="R536" s="73"/>
      <c r="S536" s="73"/>
      <c r="T536" s="73"/>
      <c r="U536" s="73"/>
    </row>
    <row r="537" spans="2:21" x14ac:dyDescent="0.3">
      <c r="B537" s="73"/>
      <c r="C537" s="74"/>
      <c r="D537" s="73"/>
      <c r="E537" s="73"/>
      <c r="F537" s="73"/>
      <c r="G537" s="73"/>
      <c r="H537" s="73"/>
      <c r="I537" s="73"/>
      <c r="J537" s="73"/>
      <c r="K537" s="73"/>
      <c r="L537" s="73"/>
      <c r="M537" s="73"/>
      <c r="N537" s="73"/>
      <c r="O537" s="73"/>
      <c r="P537" s="73"/>
      <c r="Q537" s="73"/>
      <c r="R537" s="73"/>
      <c r="S537" s="73"/>
      <c r="T537" s="73"/>
      <c r="U537" s="73"/>
    </row>
    <row r="538" spans="2:21" x14ac:dyDescent="0.3">
      <c r="B538" s="73"/>
      <c r="C538" s="74"/>
      <c r="D538" s="73"/>
      <c r="E538" s="73"/>
      <c r="F538" s="73"/>
      <c r="G538" s="73"/>
      <c r="H538" s="73"/>
      <c r="I538" s="73"/>
      <c r="J538" s="73"/>
      <c r="K538" s="73"/>
      <c r="L538" s="73"/>
      <c r="M538" s="73"/>
      <c r="N538" s="73"/>
      <c r="O538" s="73"/>
      <c r="P538" s="73"/>
      <c r="Q538" s="73"/>
      <c r="R538" s="73"/>
      <c r="S538" s="73"/>
      <c r="T538" s="73"/>
      <c r="U538" s="73"/>
    </row>
    <row r="539" spans="2:21" x14ac:dyDescent="0.3">
      <c r="B539" s="73"/>
      <c r="C539" s="74"/>
      <c r="D539" s="73"/>
      <c r="E539" s="73"/>
      <c r="F539" s="73"/>
      <c r="G539" s="73"/>
      <c r="H539" s="73"/>
      <c r="I539" s="73"/>
      <c r="J539" s="73"/>
      <c r="K539" s="73"/>
      <c r="L539" s="73"/>
      <c r="M539" s="73"/>
      <c r="N539" s="73"/>
      <c r="O539" s="73"/>
      <c r="P539" s="73"/>
      <c r="Q539" s="73"/>
      <c r="R539" s="73"/>
      <c r="S539" s="73"/>
      <c r="T539" s="73"/>
      <c r="U539" s="73"/>
    </row>
    <row r="540" spans="2:21" x14ac:dyDescent="0.3">
      <c r="B540" s="73"/>
      <c r="C540" s="74"/>
      <c r="D540" s="73"/>
      <c r="E540" s="73"/>
      <c r="F540" s="73"/>
      <c r="G540" s="73"/>
      <c r="H540" s="73"/>
      <c r="I540" s="73"/>
      <c r="J540" s="73"/>
      <c r="K540" s="73"/>
      <c r="L540" s="73"/>
      <c r="M540" s="73"/>
      <c r="N540" s="73"/>
      <c r="O540" s="73"/>
      <c r="P540" s="73"/>
      <c r="Q540" s="73"/>
      <c r="R540" s="73"/>
      <c r="S540" s="73"/>
      <c r="T540" s="73"/>
      <c r="U540" s="73"/>
    </row>
    <row r="541" spans="2:21" x14ac:dyDescent="0.3">
      <c r="B541" s="73"/>
      <c r="C541" s="74"/>
      <c r="D541" s="73"/>
      <c r="E541" s="73"/>
      <c r="F541" s="73"/>
      <c r="G541" s="73"/>
      <c r="H541" s="73"/>
      <c r="I541" s="73"/>
      <c r="J541" s="73"/>
      <c r="K541" s="73"/>
      <c r="L541" s="73"/>
      <c r="M541" s="73"/>
      <c r="N541" s="73"/>
      <c r="O541" s="73"/>
      <c r="P541" s="73"/>
      <c r="Q541" s="73"/>
      <c r="R541" s="73"/>
      <c r="S541" s="73"/>
      <c r="T541" s="73"/>
      <c r="U541" s="73"/>
    </row>
    <row r="542" spans="2:21" x14ac:dyDescent="0.3">
      <c r="B542" s="73"/>
      <c r="C542" s="74"/>
      <c r="D542" s="73"/>
      <c r="E542" s="73"/>
      <c r="F542" s="73"/>
      <c r="G542" s="73"/>
      <c r="H542" s="73"/>
      <c r="I542" s="73"/>
      <c r="J542" s="73"/>
      <c r="K542" s="73"/>
      <c r="L542" s="73"/>
      <c r="M542" s="73"/>
      <c r="N542" s="73"/>
      <c r="O542" s="73"/>
      <c r="P542" s="73"/>
      <c r="Q542" s="73"/>
      <c r="R542" s="73"/>
      <c r="S542" s="73"/>
      <c r="T542" s="73"/>
      <c r="U542" s="73"/>
    </row>
    <row r="543" spans="2:21" x14ac:dyDescent="0.3">
      <c r="B543" s="73"/>
      <c r="C543" s="74"/>
      <c r="D543" s="73"/>
      <c r="E543" s="73"/>
      <c r="F543" s="73"/>
      <c r="G543" s="73"/>
      <c r="H543" s="73"/>
      <c r="I543" s="73"/>
      <c r="J543" s="73"/>
      <c r="K543" s="73"/>
      <c r="L543" s="73"/>
      <c r="M543" s="73"/>
      <c r="N543" s="73"/>
      <c r="O543" s="73"/>
      <c r="P543" s="73"/>
      <c r="Q543" s="73"/>
      <c r="R543" s="73"/>
      <c r="S543" s="73"/>
      <c r="T543" s="73"/>
      <c r="U543" s="73"/>
    </row>
    <row r="544" spans="2:21" x14ac:dyDescent="0.3">
      <c r="B544" s="73"/>
      <c r="C544" s="74"/>
      <c r="D544" s="73"/>
      <c r="E544" s="73"/>
      <c r="F544" s="73"/>
      <c r="G544" s="73"/>
      <c r="H544" s="73"/>
      <c r="I544" s="73"/>
      <c r="J544" s="73"/>
      <c r="K544" s="73"/>
      <c r="L544" s="73"/>
      <c r="M544" s="73"/>
      <c r="N544" s="73"/>
      <c r="O544" s="73"/>
      <c r="P544" s="73"/>
      <c r="Q544" s="73"/>
      <c r="R544" s="73"/>
      <c r="S544" s="73"/>
      <c r="T544" s="73"/>
      <c r="U544" s="73"/>
    </row>
    <row r="545" spans="2:21" x14ac:dyDescent="0.3">
      <c r="B545" s="73"/>
      <c r="C545" s="74"/>
      <c r="D545" s="73"/>
      <c r="E545" s="73"/>
      <c r="F545" s="73"/>
      <c r="G545" s="73"/>
      <c r="H545" s="73"/>
      <c r="I545" s="73"/>
      <c r="J545" s="73"/>
      <c r="K545" s="73"/>
      <c r="L545" s="73"/>
      <c r="M545" s="73"/>
      <c r="N545" s="73"/>
      <c r="O545" s="73"/>
      <c r="P545" s="73"/>
      <c r="Q545" s="73"/>
      <c r="R545" s="73"/>
      <c r="S545" s="73"/>
      <c r="T545" s="73"/>
      <c r="U545" s="73"/>
    </row>
    <row r="546" spans="2:21" x14ac:dyDescent="0.3">
      <c r="B546" s="73"/>
      <c r="C546" s="74"/>
      <c r="D546" s="73"/>
      <c r="E546" s="73"/>
      <c r="F546" s="73"/>
      <c r="G546" s="73"/>
      <c r="H546" s="73"/>
      <c r="I546" s="73"/>
      <c r="J546" s="73"/>
      <c r="K546" s="73"/>
      <c r="L546" s="73"/>
      <c r="M546" s="73"/>
      <c r="N546" s="73"/>
      <c r="O546" s="73"/>
      <c r="P546" s="73"/>
      <c r="Q546" s="73"/>
      <c r="R546" s="73"/>
      <c r="S546" s="73"/>
      <c r="T546" s="73"/>
      <c r="U546" s="73"/>
    </row>
    <row r="547" spans="2:21" x14ac:dyDescent="0.3">
      <c r="B547" s="73"/>
      <c r="C547" s="74"/>
      <c r="D547" s="73"/>
      <c r="E547" s="73"/>
      <c r="F547" s="73"/>
      <c r="G547" s="73"/>
      <c r="H547" s="73"/>
      <c r="I547" s="73"/>
      <c r="J547" s="73"/>
      <c r="K547" s="73"/>
      <c r="L547" s="73"/>
      <c r="M547" s="73"/>
      <c r="N547" s="73"/>
      <c r="O547" s="73"/>
      <c r="P547" s="73"/>
      <c r="Q547" s="73"/>
      <c r="R547" s="73"/>
      <c r="S547" s="73"/>
      <c r="T547" s="73"/>
      <c r="U547" s="73"/>
    </row>
    <row r="548" spans="2:21" x14ac:dyDescent="0.3">
      <c r="B548" s="73"/>
      <c r="C548" s="74"/>
      <c r="D548" s="73"/>
      <c r="E548" s="73"/>
      <c r="F548" s="73"/>
      <c r="G548" s="73"/>
      <c r="H548" s="73"/>
      <c r="I548" s="73"/>
      <c r="J548" s="73"/>
      <c r="K548" s="73"/>
      <c r="L548" s="73"/>
      <c r="M548" s="73"/>
      <c r="N548" s="73"/>
      <c r="O548" s="73"/>
      <c r="P548" s="73"/>
      <c r="Q548" s="73"/>
      <c r="R548" s="73"/>
      <c r="S548" s="73"/>
      <c r="T548" s="73"/>
      <c r="U548" s="73"/>
    </row>
    <row r="549" spans="2:21" x14ac:dyDescent="0.3">
      <c r="B549" s="73"/>
      <c r="C549" s="74"/>
      <c r="D549" s="73"/>
      <c r="E549" s="73"/>
      <c r="F549" s="73"/>
      <c r="G549" s="73"/>
      <c r="H549" s="73"/>
      <c r="I549" s="73"/>
      <c r="J549" s="73"/>
      <c r="K549" s="73"/>
      <c r="L549" s="73"/>
      <c r="M549" s="73"/>
      <c r="N549" s="73"/>
      <c r="O549" s="73"/>
      <c r="P549" s="73"/>
      <c r="Q549" s="73"/>
      <c r="R549" s="73"/>
      <c r="S549" s="73"/>
      <c r="T549" s="73"/>
      <c r="U549" s="73"/>
    </row>
    <row r="550" spans="2:21" x14ac:dyDescent="0.3">
      <c r="B550" s="73"/>
      <c r="C550" s="74"/>
      <c r="D550" s="73"/>
      <c r="E550" s="73"/>
      <c r="F550" s="73"/>
      <c r="G550" s="73"/>
      <c r="H550" s="73"/>
      <c r="I550" s="73"/>
      <c r="J550" s="73"/>
      <c r="K550" s="73"/>
      <c r="L550" s="73"/>
      <c r="M550" s="73"/>
      <c r="N550" s="73"/>
      <c r="O550" s="73"/>
      <c r="P550" s="73"/>
      <c r="Q550" s="73"/>
      <c r="R550" s="73"/>
      <c r="S550" s="73"/>
      <c r="T550" s="73"/>
      <c r="U550" s="73"/>
    </row>
    <row r="551" spans="2:21" x14ac:dyDescent="0.3">
      <c r="B551" s="73"/>
      <c r="C551" s="74"/>
      <c r="D551" s="73"/>
      <c r="E551" s="73"/>
      <c r="F551" s="73"/>
      <c r="G551" s="73"/>
      <c r="H551" s="73"/>
      <c r="I551" s="73"/>
      <c r="J551" s="73"/>
      <c r="K551" s="73"/>
      <c r="L551" s="73"/>
      <c r="M551" s="73"/>
      <c r="N551" s="73"/>
      <c r="O551" s="73"/>
      <c r="P551" s="73"/>
      <c r="Q551" s="73"/>
      <c r="R551" s="73"/>
      <c r="S551" s="73"/>
      <c r="T551" s="73"/>
      <c r="U551" s="73"/>
    </row>
    <row r="552" spans="2:21" x14ac:dyDescent="0.3">
      <c r="B552" s="73"/>
      <c r="C552" s="74"/>
      <c r="D552" s="73"/>
      <c r="E552" s="73"/>
      <c r="F552" s="73"/>
      <c r="G552" s="73"/>
      <c r="H552" s="73"/>
      <c r="I552" s="73"/>
      <c r="J552" s="73"/>
      <c r="K552" s="73"/>
      <c r="L552" s="73"/>
      <c r="M552" s="73"/>
      <c r="N552" s="73"/>
      <c r="O552" s="73"/>
      <c r="P552" s="73"/>
      <c r="Q552" s="73"/>
      <c r="R552" s="73"/>
      <c r="S552" s="73"/>
      <c r="T552" s="73"/>
      <c r="U552" s="73"/>
    </row>
    <row r="553" spans="2:21" x14ac:dyDescent="0.3">
      <c r="B553" s="73"/>
      <c r="C553" s="74"/>
      <c r="D553" s="73"/>
      <c r="E553" s="73"/>
      <c r="F553" s="73"/>
      <c r="G553" s="73"/>
      <c r="H553" s="73"/>
      <c r="I553" s="73"/>
      <c r="J553" s="73"/>
      <c r="K553" s="73"/>
      <c r="L553" s="73"/>
      <c r="M553" s="73"/>
      <c r="N553" s="73"/>
      <c r="O553" s="73"/>
      <c r="P553" s="73"/>
      <c r="Q553" s="73"/>
      <c r="R553" s="73"/>
      <c r="S553" s="73"/>
      <c r="T553" s="73"/>
      <c r="U553" s="73"/>
    </row>
    <row r="554" spans="2:21" x14ac:dyDescent="0.3">
      <c r="B554" s="73"/>
      <c r="C554" s="74"/>
      <c r="D554" s="73"/>
      <c r="E554" s="73"/>
      <c r="F554" s="73"/>
      <c r="G554" s="73"/>
      <c r="H554" s="73"/>
      <c r="I554" s="73"/>
      <c r="J554" s="73"/>
      <c r="K554" s="73"/>
      <c r="L554" s="73"/>
      <c r="M554" s="73"/>
      <c r="N554" s="73"/>
      <c r="O554" s="73"/>
      <c r="P554" s="73"/>
      <c r="Q554" s="73"/>
      <c r="R554" s="73"/>
      <c r="S554" s="73"/>
      <c r="T554" s="73"/>
      <c r="U554" s="73"/>
    </row>
    <row r="555" spans="2:21" x14ac:dyDescent="0.3">
      <c r="B555" s="73"/>
      <c r="C555" s="74"/>
      <c r="D555" s="73"/>
      <c r="E555" s="73"/>
      <c r="F555" s="73"/>
      <c r="G555" s="73"/>
      <c r="H555" s="73"/>
      <c r="I555" s="73"/>
      <c r="J555" s="73"/>
      <c r="K555" s="73"/>
      <c r="L555" s="73"/>
      <c r="M555" s="73"/>
      <c r="N555" s="73"/>
      <c r="O555" s="73"/>
      <c r="P555" s="73"/>
      <c r="Q555" s="73"/>
      <c r="R555" s="73"/>
      <c r="S555" s="73"/>
      <c r="T555" s="73"/>
      <c r="U555" s="73"/>
    </row>
    <row r="556" spans="2:21" x14ac:dyDescent="0.3">
      <c r="B556" s="73"/>
      <c r="C556" s="74"/>
      <c r="D556" s="73"/>
      <c r="E556" s="73"/>
      <c r="F556" s="73"/>
      <c r="G556" s="73"/>
      <c r="H556" s="73"/>
      <c r="I556" s="73"/>
      <c r="J556" s="73"/>
      <c r="K556" s="73"/>
      <c r="L556" s="73"/>
      <c r="M556" s="73"/>
      <c r="N556" s="73"/>
      <c r="O556" s="73"/>
      <c r="P556" s="73"/>
      <c r="Q556" s="73"/>
      <c r="R556" s="73"/>
      <c r="S556" s="73"/>
      <c r="T556" s="73"/>
      <c r="U556" s="73"/>
    </row>
    <row r="557" spans="2:21" x14ac:dyDescent="0.3">
      <c r="B557" s="73"/>
      <c r="C557" s="74"/>
      <c r="D557" s="73"/>
      <c r="E557" s="73"/>
      <c r="F557" s="73"/>
      <c r="G557" s="73"/>
      <c r="H557" s="73"/>
      <c r="I557" s="73"/>
      <c r="J557" s="73"/>
      <c r="K557" s="73"/>
      <c r="L557" s="73"/>
      <c r="M557" s="73"/>
      <c r="N557" s="73"/>
      <c r="O557" s="73"/>
      <c r="P557" s="73"/>
      <c r="Q557" s="73"/>
      <c r="R557" s="73"/>
      <c r="S557" s="73"/>
      <c r="T557" s="73"/>
      <c r="U557" s="73"/>
    </row>
    <row r="558" spans="2:21" x14ac:dyDescent="0.3">
      <c r="B558" s="73"/>
      <c r="C558" s="74"/>
      <c r="D558" s="73"/>
      <c r="E558" s="73"/>
      <c r="F558" s="73"/>
      <c r="G558" s="73"/>
      <c r="H558" s="73"/>
      <c r="I558" s="73"/>
      <c r="J558" s="73"/>
      <c r="K558" s="73"/>
      <c r="L558" s="73"/>
      <c r="M558" s="73"/>
      <c r="N558" s="73"/>
      <c r="O558" s="73"/>
      <c r="P558" s="73"/>
      <c r="Q558" s="73"/>
      <c r="R558" s="73"/>
      <c r="S558" s="73"/>
      <c r="T558" s="73"/>
      <c r="U558" s="73"/>
    </row>
    <row r="559" spans="2:21" x14ac:dyDescent="0.3">
      <c r="B559" s="73"/>
      <c r="C559" s="74"/>
      <c r="D559" s="73"/>
      <c r="E559" s="73"/>
      <c r="F559" s="73"/>
      <c r="G559" s="73"/>
      <c r="H559" s="73"/>
      <c r="I559" s="73"/>
      <c r="J559" s="73"/>
      <c r="K559" s="73"/>
      <c r="L559" s="73"/>
      <c r="M559" s="73"/>
      <c r="N559" s="73"/>
      <c r="O559" s="73"/>
      <c r="P559" s="73"/>
      <c r="Q559" s="73"/>
      <c r="R559" s="73"/>
      <c r="S559" s="73"/>
      <c r="T559" s="73"/>
      <c r="U559" s="73"/>
    </row>
  </sheetData>
  <mergeCells count="130">
    <mergeCell ref="C35:P35"/>
    <mergeCell ref="Q35:U35"/>
    <mergeCell ref="V35:AB35"/>
    <mergeCell ref="AB28:AB33"/>
    <mergeCell ref="AC28:AC33"/>
    <mergeCell ref="D29:E31"/>
    <mergeCell ref="J29:K31"/>
    <mergeCell ref="P31:P33"/>
    <mergeCell ref="C34:P34"/>
    <mergeCell ref="Q34:U34"/>
    <mergeCell ref="V28:V33"/>
    <mergeCell ref="W28:W33"/>
    <mergeCell ref="X28:X33"/>
    <mergeCell ref="Y28:Y33"/>
    <mergeCell ref="Z28:Z33"/>
    <mergeCell ref="AA28:AA33"/>
    <mergeCell ref="P28:P30"/>
    <mergeCell ref="Q28:Q33"/>
    <mergeCell ref="R28:R33"/>
    <mergeCell ref="S28:S33"/>
    <mergeCell ref="T28:T33"/>
    <mergeCell ref="U28:U33"/>
    <mergeCell ref="B28:B33"/>
    <mergeCell ref="C28:C33"/>
    <mergeCell ref="F28:I29"/>
    <mergeCell ref="L28:L33"/>
    <mergeCell ref="M28:M33"/>
    <mergeCell ref="N28:N33"/>
    <mergeCell ref="O28:O33"/>
    <mergeCell ref="AL25:AL26"/>
    <mergeCell ref="AM25:AM26"/>
    <mergeCell ref="B22:B27"/>
    <mergeCell ref="C22:C27"/>
    <mergeCell ref="D23:E24"/>
    <mergeCell ref="J23:K24"/>
    <mergeCell ref="AH23:AH24"/>
    <mergeCell ref="AI23:AI24"/>
    <mergeCell ref="V22:V27"/>
    <mergeCell ref="W22:W27"/>
    <mergeCell ref="X22:X27"/>
    <mergeCell ref="Y22:Y27"/>
    <mergeCell ref="Z22:Z27"/>
    <mergeCell ref="AA22:AA27"/>
    <mergeCell ref="P22:P24"/>
    <mergeCell ref="Q22:Q27"/>
    <mergeCell ref="R22:R27"/>
    <mergeCell ref="AP23:AP24"/>
    <mergeCell ref="AQ23:AQ24"/>
    <mergeCell ref="AR23:AR24"/>
    <mergeCell ref="AS23:AS24"/>
    <mergeCell ref="J25:K26"/>
    <mergeCell ref="P25:P27"/>
    <mergeCell ref="AH25:AH26"/>
    <mergeCell ref="AI25:AI26"/>
    <mergeCell ref="AJ25:AJ26"/>
    <mergeCell ref="AK25:AK26"/>
    <mergeCell ref="AJ23:AJ24"/>
    <mergeCell ref="AK23:AK24"/>
    <mergeCell ref="AL23:AL24"/>
    <mergeCell ref="AM23:AM24"/>
    <mergeCell ref="AN23:AN24"/>
    <mergeCell ref="AO23:AO24"/>
    <mergeCell ref="AB22:AB27"/>
    <mergeCell ref="AC22:AC27"/>
    <mergeCell ref="AR25:AR26"/>
    <mergeCell ref="AS25:AS26"/>
    <mergeCell ref="AN25:AN26"/>
    <mergeCell ref="AO25:AO26"/>
    <mergeCell ref="AP25:AP26"/>
    <mergeCell ref="AQ25:AQ26"/>
    <mergeCell ref="S22:S27"/>
    <mergeCell ref="T22:T27"/>
    <mergeCell ref="U22:U27"/>
    <mergeCell ref="L22:L27"/>
    <mergeCell ref="M22:M27"/>
    <mergeCell ref="N22:N27"/>
    <mergeCell ref="O22:O27"/>
    <mergeCell ref="F26:I27"/>
    <mergeCell ref="B16:B21"/>
    <mergeCell ref="C16:C21"/>
    <mergeCell ref="F16:I17"/>
    <mergeCell ref="L16:L21"/>
    <mergeCell ref="M16:M21"/>
    <mergeCell ref="Z16:Z21"/>
    <mergeCell ref="AA16:AA21"/>
    <mergeCell ref="AB16:AB21"/>
    <mergeCell ref="AC16:AC21"/>
    <mergeCell ref="D19:E20"/>
    <mergeCell ref="J19:K20"/>
    <mergeCell ref="P19:P21"/>
    <mergeCell ref="T16:T21"/>
    <mergeCell ref="U16:U21"/>
    <mergeCell ref="V16:V21"/>
    <mergeCell ref="W16:W21"/>
    <mergeCell ref="X16:X21"/>
    <mergeCell ref="Y16:Y21"/>
    <mergeCell ref="N16:N21"/>
    <mergeCell ref="O16:O21"/>
    <mergeCell ref="P16:P18"/>
    <mergeCell ref="Q16:Q21"/>
    <mergeCell ref="R16:R21"/>
    <mergeCell ref="S16:S21"/>
    <mergeCell ref="B13:AB13"/>
    <mergeCell ref="B14:B15"/>
    <mergeCell ref="C14:C15"/>
    <mergeCell ref="D14:K15"/>
    <mergeCell ref="L14:L15"/>
    <mergeCell ref="M14:M15"/>
    <mergeCell ref="N14:N15"/>
    <mergeCell ref="O14:O15"/>
    <mergeCell ref="P14:P15"/>
    <mergeCell ref="Q14:Q15"/>
    <mergeCell ref="R14:R15"/>
    <mergeCell ref="S14:S15"/>
    <mergeCell ref="T14:T15"/>
    <mergeCell ref="U14:U15"/>
    <mergeCell ref="V14:AB14"/>
    <mergeCell ref="B11:AB11"/>
    <mergeCell ref="AC11:AD11"/>
    <mergeCell ref="AE11:AH11"/>
    <mergeCell ref="B12:O12"/>
    <mergeCell ref="P12:AB12"/>
    <mergeCell ref="AC12:AD12"/>
    <mergeCell ref="B4:AB10"/>
    <mergeCell ref="AC5:AD5"/>
    <mergeCell ref="AC6:AD6"/>
    <mergeCell ref="AC7:AD7"/>
    <mergeCell ref="AC8:AD8"/>
    <mergeCell ref="AC9:AD9"/>
    <mergeCell ref="AC10:AD10"/>
  </mergeCells>
  <printOptions horizontalCentered="1"/>
  <pageMargins left="0.55118110236220474" right="0.55118110236220474" top="0.55118110236220474" bottom="0.55118110236220474" header="0.31496062992125984" footer="0.31496062992125984"/>
  <pageSetup paperSize="9" scale="45" fitToWidth="2" orientation="landscape" r:id="rId1"/>
  <headerFooter>
    <oddHeader>&amp;A</oddHeader>
    <oddFooter>Page &amp;P of &amp;N</oddFooter>
  </headerFooter>
  <colBreaks count="1" manualBreakCount="1">
    <brk id="28"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0446-5A32-45E2-A8EF-9EAB896A7294}">
  <sheetPr>
    <pageSetUpPr fitToPage="1"/>
  </sheetPr>
  <dimension ref="B2:AS542"/>
  <sheetViews>
    <sheetView view="pageBreakPreview" zoomScale="40" zoomScaleNormal="52" zoomScaleSheetLayoutView="40" workbookViewId="0">
      <selection activeCell="A16" sqref="A16"/>
    </sheetView>
  </sheetViews>
  <sheetFormatPr defaultColWidth="9" defaultRowHeight="23.8" x14ac:dyDescent="0.3"/>
  <cols>
    <col min="2" max="2" width="7" style="75" customWidth="1"/>
    <col min="3" max="3" width="23" style="76" customWidth="1"/>
    <col min="4" max="11" width="4.33203125" style="75" customWidth="1"/>
    <col min="12" max="12" width="7.5546875" style="75" customWidth="1"/>
    <col min="13" max="13" width="11.44140625" style="75" customWidth="1"/>
    <col min="14" max="14" width="9.109375" style="75" customWidth="1"/>
    <col min="15" max="15" width="10.109375" style="75" customWidth="1"/>
    <col min="16" max="16" width="10.6640625" style="75" bestFit="1" customWidth="1"/>
    <col min="17" max="17" width="10.5546875" style="75" customWidth="1"/>
    <col min="18" max="18" width="13.6640625" style="75" bestFit="1" customWidth="1"/>
    <col min="19" max="19" width="15.88671875" style="75" bestFit="1" customWidth="1"/>
    <col min="20" max="20" width="10.109375" style="75" customWidth="1"/>
    <col min="21" max="21" width="15.88671875" style="75" bestFit="1" customWidth="1"/>
    <col min="22" max="28" width="14.33203125" customWidth="1"/>
    <col min="29" max="29" width="9" style="47"/>
    <col min="30" max="30" width="15.109375" customWidth="1"/>
    <col min="31" max="31" width="15.33203125" customWidth="1"/>
    <col min="32" max="32" width="13.109375" customWidth="1"/>
    <col min="33" max="33" width="20" customWidth="1"/>
    <col min="34" max="35" width="13.109375" customWidth="1"/>
  </cols>
  <sheetData>
    <row r="2" spans="2:45" s="40" customFormat="1" ht="30.9" customHeight="1" thickBot="1" x14ac:dyDescent="0.35">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39"/>
      <c r="AD2" s="46"/>
      <c r="AE2" s="46"/>
    </row>
    <row r="3" spans="2:45" ht="39.049999999999997" customHeight="1" x14ac:dyDescent="0.45">
      <c r="B3" s="196" t="s">
        <v>132</v>
      </c>
      <c r="C3" s="198" t="s">
        <v>105</v>
      </c>
      <c r="D3" s="200" t="s">
        <v>133</v>
      </c>
      <c r="E3" s="200"/>
      <c r="F3" s="200"/>
      <c r="G3" s="200"/>
      <c r="H3" s="200"/>
      <c r="I3" s="200"/>
      <c r="J3" s="200"/>
      <c r="K3" s="200"/>
      <c r="L3" s="198" t="s">
        <v>134</v>
      </c>
      <c r="M3" s="200" t="s">
        <v>135</v>
      </c>
      <c r="N3" s="198" t="s">
        <v>136</v>
      </c>
      <c r="O3" s="198" t="s">
        <v>137</v>
      </c>
      <c r="P3" s="198" t="s">
        <v>138</v>
      </c>
      <c r="Q3" s="198" t="s">
        <v>139</v>
      </c>
      <c r="R3" s="198" t="s">
        <v>140</v>
      </c>
      <c r="S3" s="198" t="s">
        <v>141</v>
      </c>
      <c r="T3" s="198" t="s">
        <v>142</v>
      </c>
      <c r="U3" s="198" t="s">
        <v>143</v>
      </c>
      <c r="V3" s="202" t="s">
        <v>144</v>
      </c>
      <c r="W3" s="202"/>
      <c r="X3" s="202"/>
      <c r="Y3" s="202"/>
      <c r="Z3" s="202"/>
      <c r="AA3" s="202"/>
      <c r="AB3" s="203"/>
      <c r="AD3" s="48"/>
      <c r="AE3" s="49"/>
      <c r="AF3" s="49"/>
      <c r="AG3" s="49"/>
    </row>
    <row r="4" spans="2:45" ht="39.049999999999997" customHeight="1" thickBot="1" x14ac:dyDescent="0.35">
      <c r="B4" s="197"/>
      <c r="C4" s="199"/>
      <c r="D4" s="201"/>
      <c r="E4" s="201"/>
      <c r="F4" s="201"/>
      <c r="G4" s="201"/>
      <c r="H4" s="201"/>
      <c r="I4" s="201"/>
      <c r="J4" s="201"/>
      <c r="K4" s="201"/>
      <c r="L4" s="199"/>
      <c r="M4" s="201"/>
      <c r="N4" s="199"/>
      <c r="O4" s="199"/>
      <c r="P4" s="199"/>
      <c r="Q4" s="199"/>
      <c r="R4" s="199"/>
      <c r="S4" s="199"/>
      <c r="T4" s="199"/>
      <c r="U4" s="199"/>
      <c r="V4" s="50" t="s">
        <v>145</v>
      </c>
      <c r="W4" s="50" t="s">
        <v>146</v>
      </c>
      <c r="X4" s="50" t="s">
        <v>147</v>
      </c>
      <c r="Y4" s="50" t="s">
        <v>148</v>
      </c>
      <c r="Z4" s="50" t="s">
        <v>149</v>
      </c>
      <c r="AA4" s="50" t="s">
        <v>150</v>
      </c>
      <c r="AB4" s="51" t="s">
        <v>151</v>
      </c>
      <c r="AD4" s="52"/>
      <c r="AE4" s="53"/>
      <c r="AF4" s="53"/>
      <c r="AG4" s="54"/>
    </row>
    <row r="5" spans="2:45" ht="23.15" customHeight="1" x14ac:dyDescent="0.3">
      <c r="B5" s="204">
        <v>1</v>
      </c>
      <c r="C5" s="206" t="s">
        <v>276</v>
      </c>
      <c r="D5" s="55"/>
      <c r="E5" s="56"/>
      <c r="F5" s="123"/>
      <c r="G5" s="123"/>
      <c r="H5" s="123"/>
      <c r="I5" s="123"/>
      <c r="J5" s="56"/>
      <c r="K5" s="57"/>
      <c r="L5" s="207">
        <v>12</v>
      </c>
      <c r="M5" s="209">
        <v>150</v>
      </c>
      <c r="N5" s="209">
        <v>2</v>
      </c>
      <c r="O5" s="209">
        <v>2</v>
      </c>
      <c r="P5" s="227">
        <f>ROUND((30*1000/1000)/(M5/1000)+1,0)</f>
        <v>201</v>
      </c>
      <c r="Q5" s="209">
        <f>+SUMPRODUCT(D5:K10)</f>
        <v>4239.9999999999991</v>
      </c>
      <c r="R5" s="219">
        <f>(Q5-(2*L5*N5))/1000</f>
        <v>4.1919999999999993</v>
      </c>
      <c r="S5" s="219">
        <f>+P8*R5</f>
        <v>1685.1839999999997</v>
      </c>
      <c r="T5" s="209">
        <f>ROUND((L5*L5)/162,3)</f>
        <v>0.88900000000000001</v>
      </c>
      <c r="U5" s="219">
        <f>+T5*S5</f>
        <v>1498.1285759999998</v>
      </c>
      <c r="V5" s="221">
        <f>IF($L5=8,$T5*$S5,"0")/1000</f>
        <v>0</v>
      </c>
      <c r="W5" s="223">
        <v>0</v>
      </c>
      <c r="X5" s="221">
        <f>IF($L5=12,$T5*$S5,"0")/1000</f>
        <v>1.4981285759999998</v>
      </c>
      <c r="Y5" s="225">
        <f>IF($L5=16,$T5*$S5,"0")/1000</f>
        <v>0</v>
      </c>
      <c r="Z5" s="225">
        <f>IF($L5=20,$T5*$S5,"0")/1000</f>
        <v>0</v>
      </c>
      <c r="AA5" s="225">
        <f>IF($L5=25,$T5*$S5,"0")/1000</f>
        <v>0</v>
      </c>
      <c r="AB5" s="231">
        <f>IF($L5=32,$T5*$S5,"0")/1000</f>
        <v>0</v>
      </c>
      <c r="AC5" s="217"/>
      <c r="AD5" s="59"/>
      <c r="AE5" s="53"/>
      <c r="AG5" s="49"/>
    </row>
    <row r="6" spans="2:45" ht="23.15" customHeight="1" x14ac:dyDescent="0.3">
      <c r="B6" s="204"/>
      <c r="C6" s="206"/>
      <c r="D6" s="55"/>
      <c r="E6" s="56"/>
      <c r="F6" s="123"/>
      <c r="G6" s="123"/>
      <c r="H6" s="123"/>
      <c r="I6" s="123"/>
      <c r="J6" s="56"/>
      <c r="K6" s="57"/>
      <c r="L6" s="208"/>
      <c r="M6" s="210"/>
      <c r="N6" s="210"/>
      <c r="O6" s="210"/>
      <c r="P6" s="228"/>
      <c r="Q6" s="210"/>
      <c r="R6" s="220"/>
      <c r="S6" s="220"/>
      <c r="T6" s="210"/>
      <c r="U6" s="220"/>
      <c r="V6" s="222"/>
      <c r="W6" s="224"/>
      <c r="X6" s="222"/>
      <c r="Y6" s="226"/>
      <c r="Z6" s="226"/>
      <c r="AA6" s="226"/>
      <c r="AB6" s="232"/>
      <c r="AC6" s="217"/>
      <c r="AD6" s="59"/>
      <c r="AE6" s="53"/>
    </row>
    <row r="7" spans="2:45" ht="23.15" customHeight="1" x14ac:dyDescent="0.3">
      <c r="B7" s="204"/>
      <c r="C7" s="206"/>
      <c r="D7" s="55"/>
      <c r="E7" s="56"/>
      <c r="F7" s="218">
        <f>HPC!F15*1000-40-40</f>
        <v>3999.9999999999991</v>
      </c>
      <c r="G7" s="218"/>
      <c r="H7" s="218"/>
      <c r="I7" s="247"/>
      <c r="J7" s="56"/>
      <c r="K7" s="57"/>
      <c r="L7" s="208"/>
      <c r="M7" s="210"/>
      <c r="N7" s="210"/>
      <c r="O7" s="210"/>
      <c r="P7" s="228"/>
      <c r="Q7" s="210"/>
      <c r="R7" s="220"/>
      <c r="S7" s="220"/>
      <c r="T7" s="210"/>
      <c r="U7" s="220"/>
      <c r="V7" s="222"/>
      <c r="W7" s="224"/>
      <c r="X7" s="222"/>
      <c r="Y7" s="226"/>
      <c r="Z7" s="226"/>
      <c r="AA7" s="226"/>
      <c r="AB7" s="232"/>
      <c r="AC7" s="217"/>
      <c r="AD7" s="59"/>
      <c r="AE7" s="53"/>
    </row>
    <row r="8" spans="2:45" ht="23.15" customHeight="1" x14ac:dyDescent="0.45">
      <c r="B8" s="204"/>
      <c r="C8" s="206"/>
      <c r="D8" s="55"/>
      <c r="E8" s="279">
        <f>200-40-40</f>
        <v>120</v>
      </c>
      <c r="F8" s="278"/>
      <c r="G8" s="62"/>
      <c r="H8" s="63"/>
      <c r="I8" s="247">
        <f>200-40-40</f>
        <v>120</v>
      </c>
      <c r="J8" s="247"/>
      <c r="K8" s="57"/>
      <c r="L8" s="208"/>
      <c r="M8" s="210"/>
      <c r="N8" s="210"/>
      <c r="O8" s="210"/>
      <c r="P8" s="210">
        <f>+O5*P5</f>
        <v>402</v>
      </c>
      <c r="Q8" s="210"/>
      <c r="R8" s="220"/>
      <c r="S8" s="220"/>
      <c r="T8" s="210"/>
      <c r="U8" s="220"/>
      <c r="V8" s="222"/>
      <c r="W8" s="224"/>
      <c r="X8" s="222"/>
      <c r="Y8" s="226"/>
      <c r="Z8" s="226"/>
      <c r="AA8" s="226"/>
      <c r="AB8" s="232"/>
      <c r="AC8" s="217"/>
      <c r="AD8" s="59"/>
      <c r="AE8" s="53"/>
      <c r="AF8" s="64"/>
    </row>
    <row r="9" spans="2:45" ht="23.15" customHeight="1" x14ac:dyDescent="0.3">
      <c r="B9" s="204"/>
      <c r="C9" s="206"/>
      <c r="D9" s="55"/>
      <c r="E9" s="56"/>
      <c r="F9" s="56"/>
      <c r="G9" s="56"/>
      <c r="H9" s="56"/>
      <c r="I9" s="56"/>
      <c r="J9" s="56"/>
      <c r="K9" s="57"/>
      <c r="L9" s="208"/>
      <c r="M9" s="210"/>
      <c r="N9" s="210"/>
      <c r="O9" s="210"/>
      <c r="P9" s="210"/>
      <c r="Q9" s="210"/>
      <c r="R9" s="220"/>
      <c r="S9" s="220"/>
      <c r="T9" s="210"/>
      <c r="U9" s="220"/>
      <c r="V9" s="222"/>
      <c r="W9" s="224"/>
      <c r="X9" s="222"/>
      <c r="Y9" s="226"/>
      <c r="Z9" s="226"/>
      <c r="AA9" s="226"/>
      <c r="AB9" s="232"/>
      <c r="AC9" s="217"/>
      <c r="AD9" s="59"/>
      <c r="AE9" s="53"/>
      <c r="AF9" s="65"/>
      <c r="AG9" s="65"/>
    </row>
    <row r="10" spans="2:45" ht="23.15" customHeight="1" x14ac:dyDescent="0.3">
      <c r="B10" s="205"/>
      <c r="C10" s="206"/>
      <c r="D10" s="66"/>
      <c r="E10" s="67"/>
      <c r="F10" s="67"/>
      <c r="G10" s="67"/>
      <c r="H10" s="67"/>
      <c r="I10" s="67"/>
      <c r="J10" s="67"/>
      <c r="K10" s="68"/>
      <c r="L10" s="208"/>
      <c r="M10" s="210"/>
      <c r="N10" s="210"/>
      <c r="O10" s="210"/>
      <c r="P10" s="210"/>
      <c r="Q10" s="210"/>
      <c r="R10" s="220"/>
      <c r="S10" s="220"/>
      <c r="T10" s="210"/>
      <c r="U10" s="220"/>
      <c r="V10" s="222"/>
      <c r="W10" s="224"/>
      <c r="X10" s="222"/>
      <c r="Y10" s="226"/>
      <c r="Z10" s="226"/>
      <c r="AA10" s="226"/>
      <c r="AB10" s="232"/>
      <c r="AC10" s="217"/>
      <c r="AD10" s="59"/>
      <c r="AE10" s="53"/>
      <c r="AF10" s="65"/>
      <c r="AG10" s="65"/>
    </row>
    <row r="11" spans="2:45" ht="17.05" customHeight="1" x14ac:dyDescent="0.3">
      <c r="B11" s="211">
        <v>2</v>
      </c>
      <c r="C11" s="212" t="s">
        <v>277</v>
      </c>
      <c r="D11" s="55"/>
      <c r="E11" s="56"/>
      <c r="F11" s="56"/>
      <c r="G11" s="56"/>
      <c r="H11" s="56"/>
      <c r="I11" s="56"/>
      <c r="J11" s="56"/>
      <c r="K11" s="57"/>
      <c r="L11" s="215">
        <v>12</v>
      </c>
      <c r="M11" s="215">
        <v>150</v>
      </c>
      <c r="N11" s="215">
        <v>2</v>
      </c>
      <c r="O11" s="215">
        <v>2</v>
      </c>
      <c r="P11" s="229">
        <f>ROUND((F7/1000)/(M11/1000)+1,0)</f>
        <v>28</v>
      </c>
      <c r="Q11" s="215">
        <f>+SUMPRODUCT(D11:K16)</f>
        <v>59920</v>
      </c>
      <c r="R11" s="234">
        <f>(Q11-(2*L11*N11))/1000</f>
        <v>59.872</v>
      </c>
      <c r="S11" s="234">
        <f>+P14*R11</f>
        <v>3352.8319999999999</v>
      </c>
      <c r="T11" s="215">
        <f>ROUND((L11*L11)/162,3)</f>
        <v>0.88900000000000001</v>
      </c>
      <c r="U11" s="234">
        <f>+T11*S11</f>
        <v>2980.6676480000001</v>
      </c>
      <c r="V11" s="236">
        <f>IF($L11=8,$T11*$S11,"0")/1000</f>
        <v>0</v>
      </c>
      <c r="W11" s="239">
        <v>0</v>
      </c>
      <c r="X11" s="280">
        <f>IF($L11=12,$T11*$S11,"0")/1000</f>
        <v>2.9806676480000003</v>
      </c>
      <c r="Y11" s="241">
        <f>IF($L11=16,$T11*$S11,"0")/1000</f>
        <v>0</v>
      </c>
      <c r="Z11" s="241">
        <f>IF($L11=20,$T11*$S11,"0")/1000</f>
        <v>0</v>
      </c>
      <c r="AA11" s="241">
        <f>IF($L11=25,$T11*$S11,"0")/1000</f>
        <v>0</v>
      </c>
      <c r="AB11" s="255">
        <f>IF($L11=32,$T11*$S11,"0")/1000</f>
        <v>0</v>
      </c>
      <c r="AC11" s="217"/>
      <c r="AF11" s="65"/>
    </row>
    <row r="12" spans="2:45" ht="17.05" customHeight="1" x14ac:dyDescent="0.3">
      <c r="B12" s="204"/>
      <c r="C12" s="213"/>
      <c r="D12" s="257"/>
      <c r="E12" s="247"/>
      <c r="F12" s="56"/>
      <c r="G12" s="56"/>
      <c r="H12" s="56"/>
      <c r="I12" s="56"/>
      <c r="J12" s="247"/>
      <c r="K12" s="248"/>
      <c r="L12" s="216"/>
      <c r="M12" s="216"/>
      <c r="N12" s="216"/>
      <c r="O12" s="216"/>
      <c r="P12" s="230"/>
      <c r="Q12" s="216"/>
      <c r="R12" s="235"/>
      <c r="S12" s="235"/>
      <c r="T12" s="216"/>
      <c r="U12" s="235"/>
      <c r="V12" s="237"/>
      <c r="W12" s="240"/>
      <c r="X12" s="281"/>
      <c r="Y12" s="242"/>
      <c r="Z12" s="242"/>
      <c r="AA12" s="242"/>
      <c r="AB12" s="256"/>
      <c r="AC12" s="217"/>
      <c r="AF12" s="65"/>
      <c r="AH12" s="233"/>
      <c r="AI12" s="233"/>
      <c r="AJ12" s="233"/>
      <c r="AK12" s="233"/>
      <c r="AL12" s="233"/>
      <c r="AM12" s="233"/>
      <c r="AN12" s="233"/>
      <c r="AO12" s="233"/>
      <c r="AP12" s="233"/>
      <c r="AQ12" s="233"/>
      <c r="AR12" s="233"/>
      <c r="AS12" s="233"/>
    </row>
    <row r="13" spans="2:45" ht="17.05" customHeight="1" x14ac:dyDescent="0.3">
      <c r="B13" s="204"/>
      <c r="C13" s="213"/>
      <c r="D13" s="257"/>
      <c r="E13" s="247"/>
      <c r="F13" s="56"/>
      <c r="G13" s="56"/>
      <c r="H13" s="56"/>
      <c r="I13" s="56"/>
      <c r="J13" s="247"/>
      <c r="K13" s="248"/>
      <c r="L13" s="216"/>
      <c r="M13" s="216"/>
      <c r="N13" s="216"/>
      <c r="O13" s="216"/>
      <c r="P13" s="227"/>
      <c r="Q13" s="216"/>
      <c r="R13" s="235"/>
      <c r="S13" s="235"/>
      <c r="T13" s="216"/>
      <c r="U13" s="235"/>
      <c r="V13" s="237"/>
      <c r="W13" s="240"/>
      <c r="X13" s="281"/>
      <c r="Y13" s="242"/>
      <c r="Z13" s="242"/>
      <c r="AA13" s="242"/>
      <c r="AB13" s="256"/>
      <c r="AC13" s="217"/>
      <c r="AF13" s="65"/>
      <c r="AH13" s="233"/>
      <c r="AI13" s="233"/>
      <c r="AJ13" s="233"/>
      <c r="AK13" s="233"/>
      <c r="AL13" s="233"/>
      <c r="AM13" s="233"/>
      <c r="AN13" s="233"/>
      <c r="AO13" s="233"/>
      <c r="AP13" s="233"/>
      <c r="AQ13" s="233"/>
      <c r="AR13" s="233"/>
      <c r="AS13" s="233"/>
    </row>
    <row r="14" spans="2:45" ht="17.05" customHeight="1" x14ac:dyDescent="0.45">
      <c r="B14" s="204"/>
      <c r="C14" s="213"/>
      <c r="D14" s="70"/>
      <c r="E14" s="70"/>
      <c r="F14" s="56"/>
      <c r="G14" s="67"/>
      <c r="H14" s="67"/>
      <c r="I14" s="56"/>
      <c r="J14" s="247"/>
      <c r="K14" s="248"/>
      <c r="L14" s="216"/>
      <c r="M14" s="216"/>
      <c r="N14" s="216"/>
      <c r="O14" s="216"/>
      <c r="P14" s="215">
        <f>+O11*P11</f>
        <v>56</v>
      </c>
      <c r="Q14" s="216"/>
      <c r="R14" s="235"/>
      <c r="S14" s="235"/>
      <c r="T14" s="216"/>
      <c r="U14" s="235"/>
      <c r="V14" s="237"/>
      <c r="W14" s="240"/>
      <c r="X14" s="281"/>
      <c r="Y14" s="242"/>
      <c r="Z14" s="242"/>
      <c r="AA14" s="242"/>
      <c r="AB14" s="256"/>
      <c r="AC14" s="217"/>
      <c r="AH14" s="233"/>
      <c r="AI14" s="233"/>
      <c r="AJ14" s="233"/>
      <c r="AK14" s="233"/>
      <c r="AL14" s="233"/>
      <c r="AM14" s="233"/>
      <c r="AN14" s="233"/>
      <c r="AO14" s="233"/>
      <c r="AP14" s="233"/>
      <c r="AQ14" s="233"/>
      <c r="AR14" s="233"/>
      <c r="AS14" s="233"/>
    </row>
    <row r="15" spans="2:45" ht="17.05" customHeight="1" x14ac:dyDescent="0.45">
      <c r="B15" s="204"/>
      <c r="C15" s="213"/>
      <c r="D15" s="70"/>
      <c r="E15" s="70"/>
      <c r="F15" s="274">
        <f>60000-40-40</f>
        <v>59920</v>
      </c>
      <c r="G15" s="243"/>
      <c r="H15" s="243"/>
      <c r="I15" s="274"/>
      <c r="J15" s="247"/>
      <c r="K15" s="248"/>
      <c r="L15" s="216"/>
      <c r="M15" s="216"/>
      <c r="N15" s="216"/>
      <c r="O15" s="216"/>
      <c r="P15" s="216"/>
      <c r="Q15" s="216"/>
      <c r="R15" s="235"/>
      <c r="S15" s="235"/>
      <c r="T15" s="216"/>
      <c r="U15" s="235"/>
      <c r="V15" s="237"/>
      <c r="W15" s="240"/>
      <c r="X15" s="281"/>
      <c r="Y15" s="242"/>
      <c r="Z15" s="242"/>
      <c r="AA15" s="242"/>
      <c r="AB15" s="256"/>
      <c r="AC15" s="217"/>
      <c r="AH15" s="233"/>
      <c r="AI15" s="233"/>
      <c r="AJ15" s="233"/>
      <c r="AK15" s="233"/>
      <c r="AL15" s="233"/>
      <c r="AM15" s="233"/>
      <c r="AN15" s="233"/>
      <c r="AO15" s="233"/>
      <c r="AP15" s="233"/>
      <c r="AQ15" s="233"/>
      <c r="AR15" s="233"/>
      <c r="AS15" s="233"/>
    </row>
    <row r="16" spans="2:45" ht="17.05" customHeight="1" x14ac:dyDescent="0.3">
      <c r="B16" s="205"/>
      <c r="C16" s="214"/>
      <c r="D16" s="66"/>
      <c r="E16" s="67"/>
      <c r="F16" s="244"/>
      <c r="G16" s="244"/>
      <c r="H16" s="244"/>
      <c r="I16" s="244"/>
      <c r="J16" s="67"/>
      <c r="K16" s="68"/>
      <c r="L16" s="209"/>
      <c r="M16" s="209"/>
      <c r="N16" s="209"/>
      <c r="O16" s="209"/>
      <c r="P16" s="209"/>
      <c r="Q16" s="209"/>
      <c r="R16" s="219"/>
      <c r="S16" s="219"/>
      <c r="T16" s="209"/>
      <c r="U16" s="219"/>
      <c r="V16" s="238"/>
      <c r="W16" s="223"/>
      <c r="X16" s="221"/>
      <c r="Y16" s="225"/>
      <c r="Z16" s="225"/>
      <c r="AA16" s="225"/>
      <c r="AB16" s="231"/>
      <c r="AC16" s="217"/>
      <c r="AD16" s="71"/>
      <c r="AH16" s="69"/>
      <c r="AI16" s="69"/>
      <c r="AJ16" s="69"/>
      <c r="AK16" s="69"/>
      <c r="AL16" s="69"/>
      <c r="AM16" s="69"/>
      <c r="AN16" s="69"/>
      <c r="AO16" s="69"/>
      <c r="AP16" s="69"/>
      <c r="AQ16" s="69"/>
      <c r="AR16" s="69"/>
      <c r="AS16" s="69"/>
    </row>
    <row r="17" spans="2:30" ht="33.950000000000003" customHeight="1" x14ac:dyDescent="0.3">
      <c r="B17" s="124"/>
      <c r="C17" s="245" t="s">
        <v>164</v>
      </c>
      <c r="D17" s="245"/>
      <c r="E17" s="245"/>
      <c r="F17" s="245"/>
      <c r="G17" s="245"/>
      <c r="H17" s="245"/>
      <c r="I17" s="245"/>
      <c r="J17" s="245"/>
      <c r="K17" s="245"/>
      <c r="L17" s="245"/>
      <c r="M17" s="245"/>
      <c r="N17" s="245"/>
      <c r="O17" s="245"/>
      <c r="P17" s="245"/>
      <c r="Q17" s="246" t="s">
        <v>165</v>
      </c>
      <c r="R17" s="218"/>
      <c r="S17" s="218"/>
      <c r="T17" s="218"/>
      <c r="U17" s="218"/>
      <c r="V17" s="60">
        <f t="shared" ref="V17:AB17" si="0">+SUM(V5:V16)</f>
        <v>0</v>
      </c>
      <c r="W17" s="60">
        <f t="shared" si="0"/>
        <v>0</v>
      </c>
      <c r="X17" s="60">
        <f t="shared" si="0"/>
        <v>4.4787962239999999</v>
      </c>
      <c r="Y17" s="60">
        <f t="shared" si="0"/>
        <v>0</v>
      </c>
      <c r="Z17" s="60">
        <f t="shared" si="0"/>
        <v>0</v>
      </c>
      <c r="AA17" s="60">
        <f t="shared" si="0"/>
        <v>0</v>
      </c>
      <c r="AB17" s="125">
        <f t="shared" si="0"/>
        <v>0</v>
      </c>
    </row>
    <row r="18" spans="2:30" ht="33.950000000000003" customHeight="1" thickBot="1" x14ac:dyDescent="0.35">
      <c r="B18" s="126"/>
      <c r="C18" s="249" t="s">
        <v>166</v>
      </c>
      <c r="D18" s="249"/>
      <c r="E18" s="249"/>
      <c r="F18" s="249"/>
      <c r="G18" s="249"/>
      <c r="H18" s="249"/>
      <c r="I18" s="249"/>
      <c r="J18" s="249"/>
      <c r="K18" s="249"/>
      <c r="L18" s="249"/>
      <c r="M18" s="249"/>
      <c r="N18" s="249"/>
      <c r="O18" s="249"/>
      <c r="P18" s="249"/>
      <c r="Q18" s="250" t="s">
        <v>167</v>
      </c>
      <c r="R18" s="251"/>
      <c r="S18" s="251"/>
      <c r="T18" s="251"/>
      <c r="U18" s="251"/>
      <c r="V18" s="252">
        <f>+SUM(V17:AB17)</f>
        <v>4.4787962239999999</v>
      </c>
      <c r="W18" s="253"/>
      <c r="X18" s="253"/>
      <c r="Y18" s="253"/>
      <c r="Z18" s="253"/>
      <c r="AA18" s="253"/>
      <c r="AB18" s="254"/>
      <c r="AD18" s="72"/>
    </row>
    <row r="19" spans="2:30" x14ac:dyDescent="0.3">
      <c r="B19" s="73"/>
      <c r="C19" s="74"/>
      <c r="D19" s="73"/>
      <c r="E19" s="73"/>
      <c r="F19" s="73"/>
      <c r="G19" s="73"/>
      <c r="H19" s="73"/>
      <c r="I19" s="73"/>
      <c r="J19" s="73"/>
      <c r="K19" s="73"/>
      <c r="L19" s="73"/>
      <c r="M19" s="73"/>
      <c r="N19" s="73"/>
      <c r="O19" s="73"/>
      <c r="P19" s="73"/>
      <c r="Q19" s="73"/>
      <c r="R19" s="73"/>
      <c r="S19" s="73"/>
      <c r="T19" s="73"/>
      <c r="U19" s="73"/>
      <c r="Y19" s="127">
        <f>V18</f>
        <v>4.4787962239999999</v>
      </c>
    </row>
    <row r="20" spans="2:30" x14ac:dyDescent="0.3">
      <c r="B20" s="73"/>
      <c r="C20" s="74"/>
      <c r="D20" s="73"/>
      <c r="E20" s="73"/>
      <c r="F20" s="73"/>
      <c r="G20" s="73"/>
      <c r="H20" s="73"/>
      <c r="I20" s="73"/>
      <c r="J20" s="73"/>
      <c r="K20" s="73"/>
      <c r="L20" s="73"/>
      <c r="M20" s="73"/>
      <c r="N20" s="73"/>
      <c r="O20" s="73"/>
      <c r="P20" s="73"/>
      <c r="Q20" s="73"/>
      <c r="R20" s="73"/>
      <c r="S20" s="73"/>
      <c r="T20" s="73"/>
      <c r="U20" s="73"/>
    </row>
    <row r="21" spans="2:30" x14ac:dyDescent="0.3">
      <c r="B21" s="73"/>
      <c r="C21" s="74"/>
      <c r="D21" s="73"/>
      <c r="E21" s="73"/>
      <c r="F21" s="73"/>
      <c r="G21" s="73"/>
      <c r="H21" s="73"/>
      <c r="I21" s="73"/>
      <c r="J21" s="73"/>
      <c r="K21" s="73"/>
      <c r="L21" s="73"/>
      <c r="M21" s="73"/>
      <c r="N21" s="73"/>
      <c r="O21" s="73"/>
      <c r="P21" s="73"/>
      <c r="Q21" s="73"/>
      <c r="R21" s="73"/>
      <c r="S21" s="73"/>
      <c r="T21" s="73"/>
      <c r="U21" s="73"/>
    </row>
    <row r="22" spans="2:30" x14ac:dyDescent="0.3">
      <c r="B22" s="73"/>
      <c r="C22" s="74"/>
      <c r="D22" s="73"/>
      <c r="E22" s="73"/>
      <c r="F22" s="73"/>
      <c r="G22" s="73"/>
      <c r="H22" s="73"/>
      <c r="I22" s="73"/>
      <c r="J22" s="73"/>
      <c r="K22" s="73"/>
      <c r="L22" s="73"/>
      <c r="M22" s="73"/>
      <c r="N22" s="73"/>
      <c r="O22" s="73"/>
      <c r="P22" s="73"/>
      <c r="Q22" s="73"/>
      <c r="R22" s="73"/>
      <c r="S22" s="73"/>
      <c r="T22" s="73"/>
      <c r="U22" s="73"/>
    </row>
    <row r="23" spans="2:30" x14ac:dyDescent="0.3">
      <c r="B23" s="73"/>
      <c r="C23" s="74"/>
      <c r="D23" s="73"/>
      <c r="E23" s="73"/>
      <c r="F23" s="73"/>
      <c r="G23" s="73"/>
      <c r="H23" s="73"/>
      <c r="I23" s="73"/>
      <c r="J23" s="73"/>
      <c r="K23" s="73"/>
      <c r="L23" s="73"/>
      <c r="M23" s="73"/>
      <c r="N23" s="73"/>
      <c r="O23" s="73"/>
      <c r="P23" s="73"/>
      <c r="Q23" s="73"/>
      <c r="R23" s="73"/>
      <c r="S23" s="73"/>
      <c r="T23" s="73"/>
      <c r="U23" s="73"/>
    </row>
    <row r="24" spans="2:30" x14ac:dyDescent="0.3">
      <c r="B24" s="73"/>
      <c r="C24" s="74"/>
      <c r="D24" s="73"/>
      <c r="E24" s="73"/>
      <c r="F24" s="73"/>
      <c r="G24" s="73"/>
      <c r="H24" s="73"/>
      <c r="I24" s="73"/>
      <c r="J24" s="73"/>
      <c r="K24" s="73"/>
      <c r="L24" s="73"/>
      <c r="M24" s="73"/>
      <c r="N24" s="73"/>
      <c r="O24" s="73"/>
      <c r="P24" s="73"/>
      <c r="Q24" s="73"/>
      <c r="R24" s="73"/>
      <c r="S24" s="73"/>
      <c r="T24" s="73"/>
      <c r="U24" s="73"/>
    </row>
    <row r="25" spans="2:30" x14ac:dyDescent="0.3">
      <c r="B25" s="73"/>
      <c r="C25" s="74"/>
      <c r="D25" s="73"/>
      <c r="E25" s="73"/>
      <c r="F25" s="73"/>
      <c r="G25" s="73"/>
      <c r="H25" s="73"/>
      <c r="I25" s="73"/>
      <c r="J25" s="73"/>
      <c r="K25" s="73"/>
      <c r="L25" s="73"/>
      <c r="M25" s="73"/>
      <c r="N25" s="73"/>
      <c r="O25" s="73"/>
      <c r="P25" s="73"/>
      <c r="Q25" s="73"/>
      <c r="R25" s="73"/>
      <c r="S25" s="73"/>
      <c r="T25" s="73"/>
      <c r="U25" s="73"/>
    </row>
    <row r="26" spans="2:30" x14ac:dyDescent="0.3">
      <c r="B26" s="73"/>
      <c r="C26" s="74"/>
      <c r="D26" s="73"/>
      <c r="E26" s="73"/>
      <c r="F26" s="73"/>
      <c r="G26" s="73"/>
      <c r="H26" s="73"/>
      <c r="I26" s="73"/>
      <c r="J26" s="73"/>
      <c r="K26" s="73"/>
      <c r="L26" s="73"/>
      <c r="M26" s="73"/>
      <c r="N26" s="73"/>
      <c r="O26" s="73"/>
      <c r="P26" s="73"/>
      <c r="Q26" s="73"/>
      <c r="R26" s="73"/>
      <c r="S26" s="73"/>
      <c r="T26" s="73"/>
      <c r="U26" s="73"/>
    </row>
    <row r="27" spans="2:30" x14ac:dyDescent="0.3">
      <c r="B27" s="73"/>
      <c r="C27" s="74"/>
      <c r="D27" s="73"/>
      <c r="E27" s="73"/>
      <c r="F27" s="73"/>
      <c r="G27" s="73"/>
      <c r="H27" s="73"/>
      <c r="I27" s="73"/>
      <c r="J27" s="73"/>
      <c r="K27" s="73"/>
      <c r="L27" s="73"/>
      <c r="M27" s="73"/>
      <c r="N27" s="73"/>
      <c r="O27" s="73"/>
      <c r="P27" s="73"/>
      <c r="Q27" s="73"/>
      <c r="R27" s="73"/>
      <c r="S27" s="73"/>
      <c r="T27" s="73"/>
      <c r="U27" s="73"/>
    </row>
    <row r="28" spans="2:30" x14ac:dyDescent="0.3">
      <c r="B28" s="73"/>
      <c r="C28" s="74"/>
      <c r="D28" s="73"/>
      <c r="E28" s="73"/>
      <c r="F28" s="73"/>
      <c r="G28" s="73"/>
      <c r="H28" s="73"/>
      <c r="I28" s="73"/>
      <c r="J28" s="73"/>
      <c r="K28" s="73"/>
      <c r="L28" s="73"/>
      <c r="M28" s="73"/>
      <c r="N28" s="73"/>
      <c r="O28" s="73"/>
      <c r="P28" s="73"/>
      <c r="Q28" s="73"/>
      <c r="R28" s="73"/>
      <c r="S28" s="73"/>
      <c r="T28" s="73"/>
      <c r="U28" s="73"/>
    </row>
    <row r="29" spans="2:30" x14ac:dyDescent="0.3">
      <c r="B29" s="73"/>
      <c r="C29" s="74"/>
      <c r="D29" s="73"/>
      <c r="E29" s="73"/>
      <c r="F29" s="73"/>
      <c r="G29" s="73"/>
      <c r="H29" s="73"/>
      <c r="I29" s="73"/>
      <c r="J29" s="73"/>
      <c r="K29" s="73"/>
      <c r="L29" s="73"/>
      <c r="M29" s="73"/>
      <c r="N29" s="73"/>
      <c r="O29" s="73"/>
      <c r="P29" s="73"/>
      <c r="Q29" s="73"/>
      <c r="R29" s="73"/>
      <c r="S29" s="73"/>
      <c r="T29" s="73"/>
      <c r="U29" s="73"/>
    </row>
    <row r="30" spans="2:30" x14ac:dyDescent="0.3">
      <c r="B30" s="73"/>
      <c r="C30" s="74"/>
      <c r="D30" s="73"/>
      <c r="E30" s="73"/>
      <c r="F30" s="73"/>
      <c r="G30" s="73"/>
      <c r="H30" s="73"/>
      <c r="I30" s="73"/>
      <c r="J30" s="73"/>
      <c r="K30" s="73"/>
      <c r="L30" s="73"/>
      <c r="M30" s="73"/>
      <c r="N30" s="73"/>
      <c r="O30" s="73"/>
      <c r="P30" s="73"/>
      <c r="Q30" s="73"/>
      <c r="R30" s="73"/>
      <c r="S30" s="73"/>
      <c r="T30" s="73"/>
      <c r="U30" s="73"/>
    </row>
    <row r="31" spans="2:30" x14ac:dyDescent="0.3">
      <c r="B31" s="73"/>
      <c r="C31" s="74"/>
      <c r="D31" s="73"/>
      <c r="E31" s="73"/>
      <c r="F31" s="73"/>
      <c r="G31" s="73"/>
      <c r="H31" s="73"/>
      <c r="I31" s="73"/>
      <c r="J31" s="73"/>
      <c r="K31" s="73"/>
      <c r="L31" s="73"/>
      <c r="M31" s="73"/>
      <c r="N31" s="73"/>
      <c r="O31" s="73"/>
      <c r="P31" s="73"/>
      <c r="Q31" s="73"/>
      <c r="R31" s="73"/>
      <c r="S31" s="73"/>
      <c r="T31" s="73"/>
      <c r="U31" s="73"/>
    </row>
    <row r="32" spans="2:30" x14ac:dyDescent="0.3">
      <c r="B32" s="73"/>
      <c r="C32" s="74"/>
      <c r="D32" s="73"/>
      <c r="E32" s="73"/>
      <c r="F32" s="73"/>
      <c r="G32" s="73"/>
      <c r="H32" s="73"/>
      <c r="I32" s="73"/>
      <c r="J32" s="73"/>
      <c r="K32" s="73"/>
      <c r="L32" s="73"/>
      <c r="M32" s="73"/>
      <c r="N32" s="73"/>
      <c r="O32" s="73"/>
      <c r="P32" s="73"/>
      <c r="Q32" s="73"/>
      <c r="R32" s="73"/>
      <c r="S32" s="73"/>
      <c r="T32" s="73"/>
      <c r="U32" s="73"/>
    </row>
    <row r="33" spans="2:21" x14ac:dyDescent="0.3">
      <c r="B33" s="73"/>
      <c r="C33" s="74"/>
      <c r="D33" s="73"/>
      <c r="E33" s="73"/>
      <c r="F33" s="73"/>
      <c r="G33" s="73"/>
      <c r="H33" s="73"/>
      <c r="I33" s="73"/>
      <c r="J33" s="73"/>
      <c r="K33" s="73"/>
      <c r="L33" s="73"/>
      <c r="M33" s="73"/>
      <c r="N33" s="73"/>
      <c r="O33" s="73"/>
      <c r="P33" s="73"/>
      <c r="Q33" s="73"/>
      <c r="R33" s="73"/>
      <c r="S33" s="73"/>
      <c r="T33" s="73"/>
      <c r="U33" s="73"/>
    </row>
    <row r="34" spans="2:21" x14ac:dyDescent="0.3">
      <c r="B34" s="73"/>
      <c r="C34" s="74"/>
      <c r="D34" s="73"/>
      <c r="E34" s="73"/>
      <c r="F34" s="73"/>
      <c r="G34" s="73"/>
      <c r="H34" s="73"/>
      <c r="I34" s="73"/>
      <c r="J34" s="73"/>
      <c r="K34" s="73"/>
      <c r="L34" s="73"/>
      <c r="M34" s="73"/>
      <c r="N34" s="73"/>
      <c r="O34" s="73"/>
      <c r="P34" s="73"/>
      <c r="Q34" s="73"/>
      <c r="R34" s="73"/>
      <c r="S34" s="73"/>
      <c r="T34" s="73"/>
      <c r="U34" s="73"/>
    </row>
    <row r="35" spans="2:21" x14ac:dyDescent="0.3">
      <c r="B35" s="73"/>
      <c r="C35" s="74"/>
      <c r="D35" s="73"/>
      <c r="E35" s="73"/>
      <c r="F35" s="73"/>
      <c r="G35" s="73"/>
      <c r="H35" s="73"/>
      <c r="I35" s="73"/>
      <c r="J35" s="73"/>
      <c r="K35" s="73"/>
      <c r="L35" s="73"/>
      <c r="M35" s="73"/>
      <c r="N35" s="73"/>
      <c r="O35" s="73"/>
      <c r="P35" s="73"/>
      <c r="Q35" s="73"/>
      <c r="R35" s="73"/>
      <c r="S35" s="73"/>
      <c r="T35" s="73"/>
      <c r="U35" s="73"/>
    </row>
    <row r="36" spans="2:21" x14ac:dyDescent="0.3">
      <c r="B36" s="73"/>
      <c r="C36" s="74"/>
      <c r="D36" s="73"/>
      <c r="E36" s="73"/>
      <c r="F36" s="73"/>
      <c r="G36" s="73"/>
      <c r="H36" s="73"/>
      <c r="I36" s="73"/>
      <c r="J36" s="73"/>
      <c r="K36" s="73"/>
      <c r="L36" s="73"/>
      <c r="M36" s="73"/>
      <c r="N36" s="73"/>
      <c r="O36" s="73"/>
      <c r="P36" s="73"/>
      <c r="Q36" s="73"/>
      <c r="R36" s="73"/>
      <c r="S36" s="73"/>
      <c r="T36" s="73"/>
      <c r="U36" s="73"/>
    </row>
    <row r="37" spans="2:21" x14ac:dyDescent="0.3">
      <c r="B37" s="73"/>
      <c r="C37" s="74"/>
      <c r="D37" s="73"/>
      <c r="E37" s="73"/>
      <c r="F37" s="73"/>
      <c r="G37" s="73"/>
      <c r="H37" s="73"/>
      <c r="I37" s="73"/>
      <c r="J37" s="73"/>
      <c r="K37" s="73"/>
      <c r="L37" s="73"/>
      <c r="M37" s="73"/>
      <c r="N37" s="73"/>
      <c r="O37" s="73"/>
      <c r="P37" s="73"/>
      <c r="Q37" s="73"/>
      <c r="R37" s="73"/>
      <c r="S37" s="73"/>
      <c r="T37" s="73"/>
      <c r="U37" s="73"/>
    </row>
    <row r="38" spans="2:21" x14ac:dyDescent="0.3">
      <c r="B38" s="73"/>
      <c r="C38" s="74"/>
      <c r="D38" s="73"/>
      <c r="E38" s="73"/>
      <c r="F38" s="73"/>
      <c r="G38" s="73"/>
      <c r="H38" s="73"/>
      <c r="I38" s="73"/>
      <c r="J38" s="73"/>
      <c r="K38" s="73"/>
      <c r="L38" s="73"/>
      <c r="M38" s="73"/>
      <c r="N38" s="73"/>
      <c r="O38" s="73"/>
      <c r="P38" s="73"/>
      <c r="Q38" s="73"/>
      <c r="R38" s="73"/>
      <c r="S38" s="73"/>
      <c r="T38" s="73"/>
      <c r="U38" s="73"/>
    </row>
    <row r="39" spans="2:21" x14ac:dyDescent="0.3">
      <c r="B39" s="73"/>
      <c r="C39" s="74"/>
      <c r="D39" s="73"/>
      <c r="E39" s="73"/>
      <c r="F39" s="73"/>
      <c r="G39" s="73"/>
      <c r="H39" s="73"/>
      <c r="I39" s="73"/>
      <c r="J39" s="73"/>
      <c r="K39" s="73"/>
      <c r="L39" s="73"/>
      <c r="M39" s="73"/>
      <c r="N39" s="73"/>
      <c r="O39" s="73"/>
      <c r="P39" s="73"/>
      <c r="Q39" s="73"/>
      <c r="R39" s="73"/>
      <c r="S39" s="73"/>
      <c r="T39" s="73"/>
      <c r="U39" s="73"/>
    </row>
    <row r="40" spans="2:21" x14ac:dyDescent="0.3">
      <c r="B40" s="73"/>
      <c r="C40" s="74"/>
      <c r="D40" s="73"/>
      <c r="E40" s="73"/>
      <c r="F40" s="73"/>
      <c r="G40" s="73"/>
      <c r="H40" s="73"/>
      <c r="I40" s="73"/>
      <c r="J40" s="73"/>
      <c r="K40" s="73"/>
      <c r="L40" s="73"/>
      <c r="M40" s="73"/>
      <c r="N40" s="73"/>
      <c r="O40" s="73"/>
      <c r="P40" s="73"/>
      <c r="Q40" s="73"/>
      <c r="R40" s="73"/>
      <c r="S40" s="73"/>
      <c r="T40" s="73"/>
      <c r="U40" s="73"/>
    </row>
    <row r="41" spans="2:21" x14ac:dyDescent="0.3">
      <c r="B41" s="73"/>
      <c r="C41" s="74"/>
      <c r="D41" s="73"/>
      <c r="E41" s="73"/>
      <c r="F41" s="73"/>
      <c r="G41" s="73"/>
      <c r="H41" s="73"/>
      <c r="I41" s="73"/>
      <c r="J41" s="73"/>
      <c r="K41" s="73"/>
      <c r="L41" s="73"/>
      <c r="M41" s="73"/>
      <c r="N41" s="73"/>
      <c r="O41" s="73"/>
      <c r="P41" s="73"/>
      <c r="Q41" s="73"/>
      <c r="R41" s="73"/>
      <c r="S41" s="73"/>
      <c r="T41" s="73"/>
      <c r="U41" s="73"/>
    </row>
    <row r="42" spans="2:21" x14ac:dyDescent="0.3">
      <c r="B42" s="73"/>
      <c r="C42" s="74"/>
      <c r="D42" s="73"/>
      <c r="E42" s="73"/>
      <c r="F42" s="73"/>
      <c r="G42" s="73"/>
      <c r="H42" s="73"/>
      <c r="I42" s="73"/>
      <c r="J42" s="73"/>
      <c r="K42" s="73"/>
      <c r="L42" s="73"/>
      <c r="M42" s="73"/>
      <c r="N42" s="73"/>
      <c r="O42" s="73"/>
      <c r="P42" s="73"/>
      <c r="Q42" s="73"/>
      <c r="R42" s="73"/>
      <c r="S42" s="73"/>
      <c r="T42" s="73"/>
      <c r="U42" s="73"/>
    </row>
    <row r="43" spans="2:21" x14ac:dyDescent="0.3">
      <c r="B43" s="73"/>
      <c r="C43" s="74"/>
      <c r="D43" s="73"/>
      <c r="E43" s="73"/>
      <c r="F43" s="73"/>
      <c r="G43" s="73"/>
      <c r="H43" s="73"/>
      <c r="I43" s="73"/>
      <c r="J43" s="73"/>
      <c r="K43" s="73"/>
      <c r="L43" s="73"/>
      <c r="M43" s="73"/>
      <c r="N43" s="73"/>
      <c r="O43" s="73"/>
      <c r="P43" s="73"/>
      <c r="Q43" s="73"/>
      <c r="R43" s="73"/>
      <c r="S43" s="73"/>
      <c r="T43" s="73"/>
      <c r="U43" s="73"/>
    </row>
    <row r="44" spans="2:21" x14ac:dyDescent="0.3">
      <c r="B44" s="73"/>
      <c r="C44" s="74"/>
      <c r="D44" s="73"/>
      <c r="E44" s="73"/>
      <c r="F44" s="73"/>
      <c r="G44" s="73"/>
      <c r="H44" s="73"/>
      <c r="I44" s="73"/>
      <c r="J44" s="73"/>
      <c r="K44" s="73"/>
      <c r="L44" s="73"/>
      <c r="M44" s="73"/>
      <c r="N44" s="73"/>
      <c r="O44" s="73"/>
      <c r="P44" s="73"/>
      <c r="Q44" s="73"/>
      <c r="R44" s="73"/>
      <c r="S44" s="73"/>
      <c r="T44" s="73"/>
      <c r="U44" s="73"/>
    </row>
    <row r="45" spans="2:21" x14ac:dyDescent="0.3">
      <c r="B45" s="73"/>
      <c r="C45" s="74"/>
      <c r="D45" s="73"/>
      <c r="E45" s="73"/>
      <c r="F45" s="73"/>
      <c r="G45" s="73"/>
      <c r="H45" s="73"/>
      <c r="I45" s="73"/>
      <c r="J45" s="73"/>
      <c r="K45" s="73"/>
      <c r="L45" s="73"/>
      <c r="M45" s="73"/>
      <c r="N45" s="73"/>
      <c r="O45" s="73"/>
      <c r="P45" s="73"/>
      <c r="Q45" s="73"/>
      <c r="R45" s="73"/>
      <c r="S45" s="73"/>
      <c r="T45" s="73"/>
      <c r="U45" s="73"/>
    </row>
    <row r="46" spans="2:21" x14ac:dyDescent="0.3">
      <c r="B46" s="73"/>
      <c r="C46" s="74"/>
      <c r="D46" s="73"/>
      <c r="E46" s="73"/>
      <c r="F46" s="73"/>
      <c r="G46" s="73"/>
      <c r="H46" s="73"/>
      <c r="I46" s="73"/>
      <c r="J46" s="73"/>
      <c r="K46" s="73"/>
      <c r="L46" s="73"/>
      <c r="M46" s="73"/>
      <c r="N46" s="73"/>
      <c r="O46" s="73"/>
      <c r="P46" s="73"/>
      <c r="Q46" s="73"/>
      <c r="R46" s="73"/>
      <c r="S46" s="73"/>
      <c r="T46" s="73"/>
      <c r="U46" s="73"/>
    </row>
    <row r="47" spans="2:21" x14ac:dyDescent="0.3">
      <c r="B47" s="73"/>
      <c r="C47" s="74"/>
      <c r="D47" s="73"/>
      <c r="E47" s="73"/>
      <c r="F47" s="73"/>
      <c r="G47" s="73"/>
      <c r="H47" s="73"/>
      <c r="I47" s="73"/>
      <c r="J47" s="73"/>
      <c r="K47" s="73"/>
      <c r="L47" s="73"/>
      <c r="M47" s="73"/>
      <c r="N47" s="73"/>
      <c r="O47" s="73"/>
      <c r="P47" s="73"/>
      <c r="Q47" s="73"/>
      <c r="R47" s="73"/>
      <c r="S47" s="73"/>
      <c r="T47" s="73"/>
      <c r="U47" s="73"/>
    </row>
    <row r="48" spans="2:21" x14ac:dyDescent="0.3">
      <c r="B48" s="73"/>
      <c r="C48" s="74"/>
      <c r="D48" s="73"/>
      <c r="E48" s="73"/>
      <c r="F48" s="73"/>
      <c r="G48" s="73"/>
      <c r="H48" s="73"/>
      <c r="I48" s="73"/>
      <c r="J48" s="73"/>
      <c r="K48" s="73"/>
      <c r="L48" s="73"/>
      <c r="M48" s="73"/>
      <c r="N48" s="73"/>
      <c r="O48" s="73"/>
      <c r="P48" s="73"/>
      <c r="Q48" s="73"/>
      <c r="R48" s="73"/>
      <c r="S48" s="73"/>
      <c r="T48" s="73"/>
      <c r="U48" s="73"/>
    </row>
    <row r="49" spans="2:21" x14ac:dyDescent="0.3">
      <c r="B49" s="73"/>
      <c r="C49" s="74"/>
      <c r="D49" s="73"/>
      <c r="E49" s="73"/>
      <c r="F49" s="73"/>
      <c r="G49" s="73"/>
      <c r="H49" s="73"/>
      <c r="I49" s="73"/>
      <c r="J49" s="73"/>
      <c r="K49" s="73"/>
      <c r="L49" s="73"/>
      <c r="M49" s="73"/>
      <c r="N49" s="73"/>
      <c r="O49" s="73"/>
      <c r="P49" s="73"/>
      <c r="Q49" s="73"/>
      <c r="R49" s="73"/>
      <c r="S49" s="73"/>
      <c r="T49" s="73"/>
      <c r="U49" s="73"/>
    </row>
    <row r="50" spans="2:21" x14ac:dyDescent="0.3">
      <c r="B50" s="73"/>
      <c r="C50" s="74"/>
      <c r="D50" s="73"/>
      <c r="E50" s="73"/>
      <c r="F50" s="73"/>
      <c r="G50" s="73"/>
      <c r="H50" s="73"/>
      <c r="I50" s="73"/>
      <c r="J50" s="73"/>
      <c r="K50" s="73"/>
      <c r="L50" s="73"/>
      <c r="M50" s="73"/>
      <c r="N50" s="73"/>
      <c r="O50" s="73"/>
      <c r="P50" s="73"/>
      <c r="Q50" s="73"/>
      <c r="R50" s="73"/>
      <c r="S50" s="73"/>
      <c r="T50" s="73"/>
      <c r="U50" s="73"/>
    </row>
    <row r="51" spans="2:21" x14ac:dyDescent="0.3">
      <c r="B51" s="73"/>
      <c r="C51" s="74"/>
      <c r="D51" s="73"/>
      <c r="E51" s="73"/>
      <c r="F51" s="73"/>
      <c r="G51" s="73"/>
      <c r="H51" s="73"/>
      <c r="I51" s="73"/>
      <c r="J51" s="73"/>
      <c r="K51" s="73"/>
      <c r="L51" s="73"/>
      <c r="M51" s="73"/>
      <c r="N51" s="73"/>
      <c r="O51" s="73"/>
      <c r="P51" s="73"/>
      <c r="Q51" s="73"/>
      <c r="R51" s="73"/>
      <c r="S51" s="73"/>
      <c r="T51" s="73"/>
      <c r="U51" s="73"/>
    </row>
    <row r="52" spans="2:21" x14ac:dyDescent="0.3">
      <c r="B52" s="73"/>
      <c r="C52" s="74"/>
      <c r="D52" s="73"/>
      <c r="E52" s="73"/>
      <c r="F52" s="73"/>
      <c r="G52" s="73"/>
      <c r="H52" s="73"/>
      <c r="I52" s="73"/>
      <c r="J52" s="73"/>
      <c r="K52" s="73"/>
      <c r="L52" s="73"/>
      <c r="M52" s="73"/>
      <c r="N52" s="73"/>
      <c r="O52" s="73"/>
      <c r="P52" s="73"/>
      <c r="Q52" s="73"/>
      <c r="R52" s="73"/>
      <c r="S52" s="73"/>
      <c r="T52" s="73"/>
      <c r="U52" s="73"/>
    </row>
    <row r="53" spans="2:21" x14ac:dyDescent="0.3">
      <c r="B53" s="73"/>
      <c r="C53" s="74"/>
      <c r="D53" s="73"/>
      <c r="E53" s="73"/>
      <c r="F53" s="73"/>
      <c r="G53" s="73"/>
      <c r="H53" s="73"/>
      <c r="I53" s="73"/>
      <c r="J53" s="73"/>
      <c r="K53" s="73"/>
      <c r="L53" s="73"/>
      <c r="M53" s="73"/>
      <c r="N53" s="73"/>
      <c r="O53" s="73"/>
      <c r="P53" s="73"/>
      <c r="Q53" s="73"/>
      <c r="R53" s="73"/>
      <c r="S53" s="73"/>
      <c r="T53" s="73"/>
      <c r="U53" s="73"/>
    </row>
    <row r="54" spans="2:21" x14ac:dyDescent="0.3">
      <c r="B54" s="73"/>
      <c r="C54" s="74"/>
      <c r="D54" s="73"/>
      <c r="E54" s="73"/>
      <c r="F54" s="73"/>
      <c r="G54" s="73"/>
      <c r="H54" s="73"/>
      <c r="I54" s="73"/>
      <c r="J54" s="73"/>
      <c r="K54" s="73"/>
      <c r="L54" s="73"/>
      <c r="M54" s="73"/>
      <c r="N54" s="73"/>
      <c r="O54" s="73"/>
      <c r="P54" s="73"/>
      <c r="Q54" s="73"/>
      <c r="R54" s="73"/>
      <c r="S54" s="73"/>
      <c r="T54" s="73"/>
      <c r="U54" s="73"/>
    </row>
    <row r="55" spans="2:21" x14ac:dyDescent="0.3">
      <c r="B55" s="73"/>
      <c r="C55" s="74"/>
      <c r="D55" s="73"/>
      <c r="E55" s="73"/>
      <c r="F55" s="73"/>
      <c r="G55" s="73"/>
      <c r="H55" s="73"/>
      <c r="I55" s="73"/>
      <c r="J55" s="73"/>
      <c r="K55" s="73"/>
      <c r="L55" s="73"/>
      <c r="M55" s="73"/>
      <c r="N55" s="73"/>
      <c r="O55" s="73"/>
      <c r="P55" s="73"/>
      <c r="Q55" s="73"/>
      <c r="R55" s="73"/>
      <c r="S55" s="73"/>
      <c r="T55" s="73"/>
      <c r="U55" s="73"/>
    </row>
    <row r="56" spans="2:21" x14ac:dyDescent="0.3">
      <c r="B56" s="73"/>
      <c r="C56" s="74"/>
      <c r="D56" s="73"/>
      <c r="E56" s="73"/>
      <c r="F56" s="73"/>
      <c r="G56" s="73"/>
      <c r="H56" s="73"/>
      <c r="I56" s="73"/>
      <c r="J56" s="73"/>
      <c r="K56" s="73"/>
      <c r="L56" s="73"/>
      <c r="M56" s="73"/>
      <c r="N56" s="73"/>
      <c r="O56" s="73"/>
      <c r="P56" s="73"/>
      <c r="Q56" s="73"/>
      <c r="R56" s="73"/>
      <c r="S56" s="73"/>
      <c r="T56" s="73"/>
      <c r="U56" s="73"/>
    </row>
    <row r="57" spans="2:21" x14ac:dyDescent="0.3">
      <c r="B57" s="73"/>
      <c r="C57" s="74"/>
      <c r="D57" s="73"/>
      <c r="E57" s="73"/>
      <c r="F57" s="73"/>
      <c r="G57" s="73"/>
      <c r="H57" s="73"/>
      <c r="I57" s="73"/>
      <c r="J57" s="73"/>
      <c r="K57" s="73"/>
      <c r="L57" s="73"/>
      <c r="M57" s="73"/>
      <c r="N57" s="73"/>
      <c r="O57" s="73"/>
      <c r="P57" s="73"/>
      <c r="Q57" s="73"/>
      <c r="R57" s="73"/>
      <c r="S57" s="73"/>
      <c r="T57" s="73"/>
      <c r="U57" s="73"/>
    </row>
    <row r="58" spans="2:21" x14ac:dyDescent="0.3">
      <c r="B58" s="73"/>
      <c r="C58" s="74"/>
      <c r="D58" s="73"/>
      <c r="E58" s="73"/>
      <c r="F58" s="73"/>
      <c r="G58" s="73"/>
      <c r="H58" s="73"/>
      <c r="I58" s="73"/>
      <c r="J58" s="73"/>
      <c r="K58" s="73"/>
      <c r="L58" s="73"/>
      <c r="M58" s="73"/>
      <c r="N58" s="73"/>
      <c r="O58" s="73"/>
      <c r="P58" s="73"/>
      <c r="Q58" s="73"/>
      <c r="R58" s="73"/>
      <c r="S58" s="73"/>
      <c r="T58" s="73"/>
      <c r="U58" s="73"/>
    </row>
    <row r="59" spans="2:21" x14ac:dyDescent="0.3">
      <c r="B59" s="73"/>
      <c r="C59" s="74"/>
      <c r="D59" s="73"/>
      <c r="E59" s="73"/>
      <c r="F59" s="73"/>
      <c r="G59" s="73"/>
      <c r="H59" s="73"/>
      <c r="I59" s="73"/>
      <c r="J59" s="73"/>
      <c r="K59" s="73"/>
      <c r="L59" s="73"/>
      <c r="M59" s="73"/>
      <c r="N59" s="73"/>
      <c r="O59" s="73"/>
      <c r="P59" s="73"/>
      <c r="Q59" s="73"/>
      <c r="R59" s="73"/>
      <c r="S59" s="73"/>
      <c r="T59" s="73"/>
      <c r="U59" s="73"/>
    </row>
    <row r="60" spans="2:21" x14ac:dyDescent="0.3">
      <c r="B60" s="73"/>
      <c r="C60" s="74"/>
      <c r="D60" s="73"/>
      <c r="E60" s="73"/>
      <c r="F60" s="73"/>
      <c r="G60" s="73"/>
      <c r="H60" s="73"/>
      <c r="I60" s="73"/>
      <c r="J60" s="73"/>
      <c r="K60" s="73"/>
      <c r="L60" s="73"/>
      <c r="M60" s="73"/>
      <c r="N60" s="73"/>
      <c r="O60" s="73"/>
      <c r="P60" s="73"/>
      <c r="Q60" s="73"/>
      <c r="R60" s="73"/>
      <c r="S60" s="73"/>
      <c r="T60" s="73"/>
      <c r="U60" s="73"/>
    </row>
    <row r="61" spans="2:21" x14ac:dyDescent="0.3">
      <c r="B61" s="73"/>
      <c r="C61" s="74"/>
      <c r="D61" s="73"/>
      <c r="E61" s="73"/>
      <c r="F61" s="73"/>
      <c r="G61" s="73"/>
      <c r="H61" s="73"/>
      <c r="I61" s="73"/>
      <c r="J61" s="73"/>
      <c r="K61" s="73"/>
      <c r="L61" s="73"/>
      <c r="M61" s="73"/>
      <c r="N61" s="73"/>
      <c r="O61" s="73"/>
      <c r="P61" s="73"/>
      <c r="Q61" s="73"/>
      <c r="R61" s="73"/>
      <c r="S61" s="73"/>
      <c r="T61" s="73"/>
      <c r="U61" s="73"/>
    </row>
    <row r="62" spans="2:21" x14ac:dyDescent="0.3">
      <c r="B62" s="73"/>
      <c r="C62" s="74"/>
      <c r="D62" s="73"/>
      <c r="E62" s="73"/>
      <c r="F62" s="73"/>
      <c r="G62" s="73"/>
      <c r="H62" s="73"/>
      <c r="I62" s="73"/>
      <c r="J62" s="73"/>
      <c r="K62" s="73"/>
      <c r="L62" s="73"/>
      <c r="M62" s="73"/>
      <c r="N62" s="73"/>
      <c r="O62" s="73"/>
      <c r="P62" s="73"/>
      <c r="Q62" s="73"/>
      <c r="R62" s="73"/>
      <c r="S62" s="73"/>
      <c r="T62" s="73"/>
      <c r="U62" s="73"/>
    </row>
    <row r="63" spans="2:21" x14ac:dyDescent="0.3">
      <c r="B63" s="73"/>
      <c r="C63" s="74"/>
      <c r="D63" s="73"/>
      <c r="E63" s="73"/>
      <c r="F63" s="73"/>
      <c r="G63" s="73"/>
      <c r="H63" s="73"/>
      <c r="I63" s="73"/>
      <c r="J63" s="73"/>
      <c r="K63" s="73"/>
      <c r="L63" s="73"/>
      <c r="M63" s="73"/>
      <c r="N63" s="73"/>
      <c r="O63" s="73"/>
      <c r="P63" s="73"/>
      <c r="Q63" s="73"/>
      <c r="R63" s="73"/>
      <c r="S63" s="73"/>
      <c r="T63" s="73"/>
      <c r="U63" s="73"/>
    </row>
    <row r="64" spans="2:21" x14ac:dyDescent="0.3">
      <c r="B64" s="73"/>
      <c r="C64" s="74"/>
      <c r="D64" s="73"/>
      <c r="E64" s="73"/>
      <c r="F64" s="73"/>
      <c r="G64" s="73"/>
      <c r="H64" s="73"/>
      <c r="I64" s="73"/>
      <c r="J64" s="73"/>
      <c r="K64" s="73"/>
      <c r="L64" s="73"/>
      <c r="M64" s="73"/>
      <c r="N64" s="73"/>
      <c r="O64" s="73"/>
      <c r="P64" s="73"/>
      <c r="Q64" s="73"/>
      <c r="R64" s="73"/>
      <c r="S64" s="73"/>
      <c r="T64" s="73"/>
      <c r="U64" s="73"/>
    </row>
    <row r="65" spans="2:21" x14ac:dyDescent="0.3">
      <c r="B65" s="73"/>
      <c r="C65" s="74"/>
      <c r="D65" s="73"/>
      <c r="E65" s="73"/>
      <c r="F65" s="73"/>
      <c r="G65" s="73"/>
      <c r="H65" s="73"/>
      <c r="I65" s="73"/>
      <c r="J65" s="73"/>
      <c r="K65" s="73"/>
      <c r="L65" s="73"/>
      <c r="M65" s="73"/>
      <c r="N65" s="73"/>
      <c r="O65" s="73"/>
      <c r="P65" s="73"/>
      <c r="Q65" s="73"/>
      <c r="R65" s="73"/>
      <c r="S65" s="73"/>
      <c r="T65" s="73"/>
      <c r="U65" s="73"/>
    </row>
    <row r="66" spans="2:21" x14ac:dyDescent="0.3">
      <c r="B66" s="73"/>
      <c r="C66" s="74"/>
      <c r="D66" s="73"/>
      <c r="E66" s="73"/>
      <c r="F66" s="73"/>
      <c r="G66" s="73"/>
      <c r="H66" s="73"/>
      <c r="I66" s="73"/>
      <c r="J66" s="73"/>
      <c r="K66" s="73"/>
      <c r="L66" s="73"/>
      <c r="M66" s="73"/>
      <c r="N66" s="73"/>
      <c r="O66" s="73"/>
      <c r="P66" s="73"/>
      <c r="Q66" s="73"/>
      <c r="R66" s="73"/>
      <c r="S66" s="73"/>
      <c r="T66" s="73"/>
      <c r="U66" s="73"/>
    </row>
    <row r="67" spans="2:21" x14ac:dyDescent="0.3">
      <c r="B67" s="73"/>
      <c r="C67" s="74"/>
      <c r="D67" s="73"/>
      <c r="E67" s="73"/>
      <c r="F67" s="73"/>
      <c r="G67" s="73"/>
      <c r="H67" s="73"/>
      <c r="I67" s="73"/>
      <c r="J67" s="73"/>
      <c r="K67" s="73"/>
      <c r="L67" s="73"/>
      <c r="M67" s="73"/>
      <c r="N67" s="73"/>
      <c r="O67" s="73"/>
      <c r="P67" s="73"/>
      <c r="Q67" s="73"/>
      <c r="R67" s="73"/>
      <c r="S67" s="73"/>
      <c r="T67" s="73"/>
      <c r="U67" s="73"/>
    </row>
    <row r="68" spans="2:21" x14ac:dyDescent="0.3">
      <c r="B68" s="73"/>
      <c r="C68" s="74"/>
      <c r="D68" s="73"/>
      <c r="E68" s="73"/>
      <c r="F68" s="73"/>
      <c r="G68" s="73"/>
      <c r="H68" s="73"/>
      <c r="I68" s="73"/>
      <c r="J68" s="73"/>
      <c r="K68" s="73"/>
      <c r="L68" s="73"/>
      <c r="M68" s="73"/>
      <c r="N68" s="73"/>
      <c r="O68" s="73"/>
      <c r="P68" s="73"/>
      <c r="Q68" s="73"/>
      <c r="R68" s="73"/>
      <c r="S68" s="73"/>
      <c r="T68" s="73"/>
      <c r="U68" s="73"/>
    </row>
    <row r="69" spans="2:21" x14ac:dyDescent="0.3">
      <c r="B69" s="73"/>
      <c r="C69" s="74"/>
      <c r="D69" s="73"/>
      <c r="E69" s="73"/>
      <c r="F69" s="73"/>
      <c r="G69" s="73"/>
      <c r="H69" s="73"/>
      <c r="I69" s="73"/>
      <c r="J69" s="73"/>
      <c r="K69" s="73"/>
      <c r="L69" s="73"/>
      <c r="M69" s="73"/>
      <c r="N69" s="73"/>
      <c r="O69" s="73"/>
      <c r="P69" s="73"/>
      <c r="Q69" s="73"/>
      <c r="R69" s="73"/>
      <c r="S69" s="73"/>
      <c r="T69" s="73"/>
      <c r="U69" s="73"/>
    </row>
    <row r="70" spans="2:21" x14ac:dyDescent="0.3">
      <c r="B70" s="73"/>
      <c r="C70" s="74"/>
      <c r="D70" s="73"/>
      <c r="E70" s="73"/>
      <c r="F70" s="73"/>
      <c r="G70" s="73"/>
      <c r="H70" s="73"/>
      <c r="I70" s="73"/>
      <c r="J70" s="73"/>
      <c r="K70" s="73"/>
      <c r="L70" s="73"/>
      <c r="M70" s="73"/>
      <c r="N70" s="73"/>
      <c r="O70" s="73"/>
      <c r="P70" s="73"/>
      <c r="Q70" s="73"/>
      <c r="R70" s="73"/>
      <c r="S70" s="73"/>
      <c r="T70" s="73"/>
      <c r="U70" s="73"/>
    </row>
    <row r="71" spans="2:21" x14ac:dyDescent="0.3">
      <c r="B71" s="73"/>
      <c r="C71" s="74"/>
      <c r="D71" s="73"/>
      <c r="E71" s="73"/>
      <c r="F71" s="73"/>
      <c r="G71" s="73"/>
      <c r="H71" s="73"/>
      <c r="I71" s="73"/>
      <c r="J71" s="73"/>
      <c r="K71" s="73"/>
      <c r="L71" s="73"/>
      <c r="M71" s="73"/>
      <c r="N71" s="73"/>
      <c r="O71" s="73"/>
      <c r="P71" s="73"/>
      <c r="Q71" s="73"/>
      <c r="R71" s="73"/>
      <c r="S71" s="73"/>
      <c r="T71" s="73"/>
      <c r="U71" s="73"/>
    </row>
    <row r="72" spans="2:21" x14ac:dyDescent="0.3">
      <c r="B72" s="73"/>
      <c r="C72" s="74"/>
      <c r="D72" s="73"/>
      <c r="E72" s="73"/>
      <c r="F72" s="73"/>
      <c r="G72" s="73"/>
      <c r="H72" s="73"/>
      <c r="I72" s="73"/>
      <c r="J72" s="73"/>
      <c r="K72" s="73"/>
      <c r="L72" s="73"/>
      <c r="M72" s="73"/>
      <c r="N72" s="73"/>
      <c r="O72" s="73"/>
      <c r="P72" s="73"/>
      <c r="Q72" s="73"/>
      <c r="R72" s="73"/>
      <c r="S72" s="73"/>
      <c r="T72" s="73"/>
      <c r="U72" s="73"/>
    </row>
    <row r="73" spans="2:21" x14ac:dyDescent="0.3">
      <c r="B73" s="73"/>
      <c r="C73" s="74"/>
      <c r="D73" s="73"/>
      <c r="E73" s="73"/>
      <c r="F73" s="73"/>
      <c r="G73" s="73"/>
      <c r="H73" s="73"/>
      <c r="I73" s="73"/>
      <c r="J73" s="73"/>
      <c r="K73" s="73"/>
      <c r="L73" s="73"/>
      <c r="M73" s="73"/>
      <c r="N73" s="73"/>
      <c r="O73" s="73"/>
      <c r="P73" s="73"/>
      <c r="Q73" s="73"/>
      <c r="R73" s="73"/>
      <c r="S73" s="73"/>
      <c r="T73" s="73"/>
      <c r="U73" s="73"/>
    </row>
    <row r="74" spans="2:21" x14ac:dyDescent="0.3">
      <c r="B74" s="73"/>
      <c r="C74" s="74"/>
      <c r="D74" s="73"/>
      <c r="E74" s="73"/>
      <c r="F74" s="73"/>
      <c r="G74" s="73"/>
      <c r="H74" s="73"/>
      <c r="I74" s="73"/>
      <c r="J74" s="73"/>
      <c r="K74" s="73"/>
      <c r="L74" s="73"/>
      <c r="M74" s="73"/>
      <c r="N74" s="73"/>
      <c r="O74" s="73"/>
      <c r="P74" s="73"/>
      <c r="Q74" s="73"/>
      <c r="R74" s="73"/>
      <c r="S74" s="73"/>
      <c r="T74" s="73"/>
      <c r="U74" s="73"/>
    </row>
    <row r="75" spans="2:21" x14ac:dyDescent="0.3">
      <c r="B75" s="73"/>
      <c r="C75" s="74"/>
      <c r="D75" s="73"/>
      <c r="E75" s="73"/>
      <c r="F75" s="73"/>
      <c r="G75" s="73"/>
      <c r="H75" s="73"/>
      <c r="I75" s="73"/>
      <c r="J75" s="73"/>
      <c r="K75" s="73"/>
      <c r="L75" s="73"/>
      <c r="M75" s="73"/>
      <c r="N75" s="73"/>
      <c r="O75" s="73"/>
      <c r="P75" s="73"/>
      <c r="Q75" s="73"/>
      <c r="R75" s="73"/>
      <c r="S75" s="73"/>
      <c r="T75" s="73"/>
      <c r="U75" s="73"/>
    </row>
    <row r="76" spans="2:21" x14ac:dyDescent="0.3">
      <c r="B76" s="73"/>
      <c r="C76" s="74"/>
      <c r="D76" s="73"/>
      <c r="E76" s="73"/>
      <c r="F76" s="73"/>
      <c r="G76" s="73"/>
      <c r="H76" s="73"/>
      <c r="I76" s="73"/>
      <c r="J76" s="73"/>
      <c r="K76" s="73"/>
      <c r="L76" s="73"/>
      <c r="M76" s="73"/>
      <c r="N76" s="73"/>
      <c r="O76" s="73"/>
      <c r="P76" s="73"/>
      <c r="Q76" s="73"/>
      <c r="R76" s="73"/>
      <c r="S76" s="73"/>
      <c r="T76" s="73"/>
      <c r="U76" s="73"/>
    </row>
    <row r="77" spans="2:21" x14ac:dyDescent="0.3">
      <c r="B77" s="73"/>
      <c r="C77" s="74"/>
      <c r="D77" s="73"/>
      <c r="E77" s="73"/>
      <c r="F77" s="73"/>
      <c r="G77" s="73"/>
      <c r="H77" s="73"/>
      <c r="I77" s="73"/>
      <c r="J77" s="73"/>
      <c r="K77" s="73"/>
      <c r="L77" s="73"/>
      <c r="M77" s="73"/>
      <c r="N77" s="73"/>
      <c r="O77" s="73"/>
      <c r="P77" s="73"/>
      <c r="Q77" s="73"/>
      <c r="R77" s="73"/>
      <c r="S77" s="73"/>
      <c r="T77" s="73"/>
      <c r="U77" s="73"/>
    </row>
    <row r="78" spans="2:21" x14ac:dyDescent="0.3">
      <c r="B78" s="73"/>
      <c r="C78" s="74"/>
      <c r="D78" s="73"/>
      <c r="E78" s="73"/>
      <c r="F78" s="73"/>
      <c r="G78" s="73"/>
      <c r="H78" s="73"/>
      <c r="I78" s="73"/>
      <c r="J78" s="73"/>
      <c r="K78" s="73"/>
      <c r="L78" s="73"/>
      <c r="M78" s="73"/>
      <c r="N78" s="73"/>
      <c r="O78" s="73"/>
      <c r="P78" s="73"/>
      <c r="Q78" s="73"/>
      <c r="R78" s="73"/>
      <c r="S78" s="73"/>
      <c r="T78" s="73"/>
      <c r="U78" s="73"/>
    </row>
    <row r="79" spans="2:21" x14ac:dyDescent="0.3">
      <c r="B79" s="73"/>
      <c r="C79" s="74"/>
      <c r="D79" s="73"/>
      <c r="E79" s="73"/>
      <c r="F79" s="73"/>
      <c r="G79" s="73"/>
      <c r="H79" s="73"/>
      <c r="I79" s="73"/>
      <c r="J79" s="73"/>
      <c r="K79" s="73"/>
      <c r="L79" s="73"/>
      <c r="M79" s="73"/>
      <c r="N79" s="73"/>
      <c r="O79" s="73"/>
      <c r="P79" s="73"/>
      <c r="Q79" s="73"/>
      <c r="R79" s="73"/>
      <c r="S79" s="73"/>
      <c r="T79" s="73"/>
      <c r="U79" s="73"/>
    </row>
    <row r="80" spans="2:21" x14ac:dyDescent="0.3">
      <c r="B80" s="73"/>
      <c r="C80" s="74"/>
      <c r="D80" s="73"/>
      <c r="E80" s="73"/>
      <c r="F80" s="73"/>
      <c r="G80" s="73"/>
      <c r="H80" s="73"/>
      <c r="I80" s="73"/>
      <c r="J80" s="73"/>
      <c r="K80" s="73"/>
      <c r="L80" s="73"/>
      <c r="M80" s="73"/>
      <c r="N80" s="73"/>
      <c r="O80" s="73"/>
      <c r="P80" s="73"/>
      <c r="Q80" s="73"/>
      <c r="R80" s="73"/>
      <c r="S80" s="73"/>
      <c r="T80" s="73"/>
      <c r="U80" s="73"/>
    </row>
    <row r="81" spans="2:21" x14ac:dyDescent="0.3">
      <c r="B81" s="73"/>
      <c r="C81" s="74"/>
      <c r="D81" s="73"/>
      <c r="E81" s="73"/>
      <c r="F81" s="73"/>
      <c r="G81" s="73"/>
      <c r="H81" s="73"/>
      <c r="I81" s="73"/>
      <c r="J81" s="73"/>
      <c r="K81" s="73"/>
      <c r="L81" s="73"/>
      <c r="M81" s="73"/>
      <c r="N81" s="73"/>
      <c r="O81" s="73"/>
      <c r="P81" s="73"/>
      <c r="Q81" s="73"/>
      <c r="R81" s="73"/>
      <c r="S81" s="73"/>
      <c r="T81" s="73"/>
      <c r="U81" s="73"/>
    </row>
    <row r="82" spans="2:21" x14ac:dyDescent="0.3">
      <c r="B82" s="73"/>
      <c r="C82" s="74"/>
      <c r="D82" s="73"/>
      <c r="E82" s="73"/>
      <c r="F82" s="73"/>
      <c r="G82" s="73"/>
      <c r="H82" s="73"/>
      <c r="I82" s="73"/>
      <c r="J82" s="73"/>
      <c r="K82" s="73"/>
      <c r="L82" s="73"/>
      <c r="M82" s="73"/>
      <c r="N82" s="73"/>
      <c r="O82" s="73"/>
      <c r="P82" s="73"/>
      <c r="Q82" s="73"/>
      <c r="R82" s="73"/>
      <c r="S82" s="73"/>
      <c r="T82" s="73"/>
      <c r="U82" s="73"/>
    </row>
    <row r="83" spans="2:21" x14ac:dyDescent="0.3">
      <c r="B83" s="73"/>
      <c r="C83" s="74"/>
      <c r="D83" s="73"/>
      <c r="E83" s="73"/>
      <c r="F83" s="73"/>
      <c r="G83" s="73"/>
      <c r="H83" s="73"/>
      <c r="I83" s="73"/>
      <c r="J83" s="73"/>
      <c r="K83" s="73"/>
      <c r="L83" s="73"/>
      <c r="M83" s="73"/>
      <c r="N83" s="73"/>
      <c r="O83" s="73"/>
      <c r="P83" s="73"/>
      <c r="Q83" s="73"/>
      <c r="R83" s="73"/>
      <c r="S83" s="73"/>
      <c r="T83" s="73"/>
      <c r="U83" s="73"/>
    </row>
    <row r="84" spans="2:21" x14ac:dyDescent="0.3">
      <c r="B84" s="73"/>
      <c r="C84" s="74"/>
      <c r="D84" s="73"/>
      <c r="E84" s="73"/>
      <c r="F84" s="73"/>
      <c r="G84" s="73"/>
      <c r="H84" s="73"/>
      <c r="I84" s="73"/>
      <c r="J84" s="73"/>
      <c r="K84" s="73"/>
      <c r="L84" s="73"/>
      <c r="M84" s="73"/>
      <c r="N84" s="73"/>
      <c r="O84" s="73"/>
      <c r="P84" s="73"/>
      <c r="Q84" s="73"/>
      <c r="R84" s="73"/>
      <c r="S84" s="73"/>
      <c r="T84" s="73"/>
      <c r="U84" s="73"/>
    </row>
    <row r="85" spans="2:21" x14ac:dyDescent="0.3">
      <c r="B85" s="73"/>
      <c r="C85" s="74"/>
      <c r="D85" s="73"/>
      <c r="E85" s="73"/>
      <c r="F85" s="73"/>
      <c r="G85" s="73"/>
      <c r="H85" s="73"/>
      <c r="I85" s="73"/>
      <c r="J85" s="73"/>
      <c r="K85" s="73"/>
      <c r="L85" s="73"/>
      <c r="M85" s="73"/>
      <c r="N85" s="73"/>
      <c r="O85" s="73"/>
      <c r="P85" s="73"/>
      <c r="Q85" s="73"/>
      <c r="R85" s="73"/>
      <c r="S85" s="73"/>
      <c r="T85" s="73"/>
      <c r="U85" s="73"/>
    </row>
    <row r="86" spans="2:21" x14ac:dyDescent="0.3">
      <c r="B86" s="73"/>
      <c r="C86" s="74"/>
      <c r="D86" s="73"/>
      <c r="E86" s="73"/>
      <c r="F86" s="73"/>
      <c r="G86" s="73"/>
      <c r="H86" s="73"/>
      <c r="I86" s="73"/>
      <c r="J86" s="73"/>
      <c r="K86" s="73"/>
      <c r="L86" s="73"/>
      <c r="M86" s="73"/>
      <c r="N86" s="73"/>
      <c r="O86" s="73"/>
      <c r="P86" s="73"/>
      <c r="Q86" s="73"/>
      <c r="R86" s="73"/>
      <c r="S86" s="73"/>
      <c r="T86" s="73"/>
      <c r="U86" s="73"/>
    </row>
    <row r="87" spans="2:21" x14ac:dyDescent="0.3">
      <c r="B87" s="73"/>
      <c r="C87" s="74"/>
      <c r="D87" s="73"/>
      <c r="E87" s="73"/>
      <c r="F87" s="73"/>
      <c r="G87" s="73"/>
      <c r="H87" s="73"/>
      <c r="I87" s="73"/>
      <c r="J87" s="73"/>
      <c r="K87" s="73"/>
      <c r="L87" s="73"/>
      <c r="M87" s="73"/>
      <c r="N87" s="73"/>
      <c r="O87" s="73"/>
      <c r="P87" s="73"/>
      <c r="Q87" s="73"/>
      <c r="R87" s="73"/>
      <c r="S87" s="73"/>
      <c r="T87" s="73"/>
      <c r="U87" s="73"/>
    </row>
    <row r="88" spans="2:21" x14ac:dyDescent="0.3">
      <c r="B88" s="73"/>
      <c r="C88" s="74"/>
      <c r="D88" s="73"/>
      <c r="E88" s="73"/>
      <c r="F88" s="73"/>
      <c r="G88" s="73"/>
      <c r="H88" s="73"/>
      <c r="I88" s="73"/>
      <c r="J88" s="73"/>
      <c r="K88" s="73"/>
      <c r="L88" s="73"/>
      <c r="M88" s="73"/>
      <c r="N88" s="73"/>
      <c r="O88" s="73"/>
      <c r="P88" s="73"/>
      <c r="Q88" s="73"/>
      <c r="R88" s="73"/>
      <c r="S88" s="73"/>
      <c r="T88" s="73"/>
      <c r="U88" s="73"/>
    </row>
    <row r="89" spans="2:21" x14ac:dyDescent="0.3">
      <c r="B89" s="73"/>
      <c r="C89" s="74"/>
      <c r="D89" s="73"/>
      <c r="E89" s="73"/>
      <c r="F89" s="73"/>
      <c r="G89" s="73"/>
      <c r="H89" s="73"/>
      <c r="I89" s="73"/>
      <c r="J89" s="73"/>
      <c r="K89" s="73"/>
      <c r="L89" s="73"/>
      <c r="M89" s="73"/>
      <c r="N89" s="73"/>
      <c r="O89" s="73"/>
      <c r="P89" s="73"/>
      <c r="Q89" s="73"/>
      <c r="R89" s="73"/>
      <c r="S89" s="73"/>
      <c r="T89" s="73"/>
      <c r="U89" s="73"/>
    </row>
    <row r="90" spans="2:21" x14ac:dyDescent="0.3">
      <c r="B90" s="73"/>
      <c r="C90" s="74"/>
      <c r="D90" s="73"/>
      <c r="E90" s="73"/>
      <c r="F90" s="73"/>
      <c r="G90" s="73"/>
      <c r="H90" s="73"/>
      <c r="I90" s="73"/>
      <c r="J90" s="73"/>
      <c r="K90" s="73"/>
      <c r="L90" s="73"/>
      <c r="M90" s="73"/>
      <c r="N90" s="73"/>
      <c r="O90" s="73"/>
      <c r="P90" s="73"/>
      <c r="Q90" s="73"/>
      <c r="R90" s="73"/>
      <c r="S90" s="73"/>
      <c r="T90" s="73"/>
      <c r="U90" s="73"/>
    </row>
    <row r="91" spans="2:21" x14ac:dyDescent="0.3">
      <c r="B91" s="73"/>
      <c r="C91" s="74"/>
      <c r="D91" s="73"/>
      <c r="E91" s="73"/>
      <c r="F91" s="73"/>
      <c r="G91" s="73"/>
      <c r="H91" s="73"/>
      <c r="I91" s="73"/>
      <c r="J91" s="73"/>
      <c r="K91" s="73"/>
      <c r="L91" s="73"/>
      <c r="M91" s="73"/>
      <c r="N91" s="73"/>
      <c r="O91" s="73"/>
      <c r="P91" s="73"/>
      <c r="Q91" s="73"/>
      <c r="R91" s="73"/>
      <c r="S91" s="73"/>
      <c r="T91" s="73"/>
      <c r="U91" s="73"/>
    </row>
    <row r="92" spans="2:21" x14ac:dyDescent="0.3">
      <c r="B92" s="73"/>
      <c r="C92" s="74"/>
      <c r="D92" s="73"/>
      <c r="E92" s="73"/>
      <c r="F92" s="73"/>
      <c r="G92" s="73"/>
      <c r="H92" s="73"/>
      <c r="I92" s="73"/>
      <c r="J92" s="73"/>
      <c r="K92" s="73"/>
      <c r="L92" s="73"/>
      <c r="M92" s="73"/>
      <c r="N92" s="73"/>
      <c r="O92" s="73"/>
      <c r="P92" s="73"/>
      <c r="Q92" s="73"/>
      <c r="R92" s="73"/>
      <c r="S92" s="73"/>
      <c r="T92" s="73"/>
      <c r="U92" s="73"/>
    </row>
    <row r="93" spans="2:21" x14ac:dyDescent="0.3">
      <c r="B93" s="73"/>
      <c r="C93" s="74"/>
      <c r="D93" s="73"/>
      <c r="E93" s="73"/>
      <c r="F93" s="73"/>
      <c r="G93" s="73"/>
      <c r="H93" s="73"/>
      <c r="I93" s="73"/>
      <c r="J93" s="73"/>
      <c r="K93" s="73"/>
      <c r="L93" s="73"/>
      <c r="M93" s="73"/>
      <c r="N93" s="73"/>
      <c r="O93" s="73"/>
      <c r="P93" s="73"/>
      <c r="Q93" s="73"/>
      <c r="R93" s="73"/>
      <c r="S93" s="73"/>
      <c r="T93" s="73"/>
      <c r="U93" s="73"/>
    </row>
    <row r="94" spans="2:21" x14ac:dyDescent="0.3">
      <c r="B94" s="73"/>
      <c r="C94" s="74"/>
      <c r="D94" s="73"/>
      <c r="E94" s="73"/>
      <c r="F94" s="73"/>
      <c r="G94" s="73"/>
      <c r="H94" s="73"/>
      <c r="I94" s="73"/>
      <c r="J94" s="73"/>
      <c r="K94" s="73"/>
      <c r="L94" s="73"/>
      <c r="M94" s="73"/>
      <c r="N94" s="73"/>
      <c r="O94" s="73"/>
      <c r="P94" s="73"/>
      <c r="Q94" s="73"/>
      <c r="R94" s="73"/>
      <c r="S94" s="73"/>
      <c r="T94" s="73"/>
      <c r="U94" s="73"/>
    </row>
    <row r="95" spans="2:21" x14ac:dyDescent="0.3">
      <c r="B95" s="73"/>
      <c r="C95" s="74"/>
      <c r="D95" s="73"/>
      <c r="E95" s="73"/>
      <c r="F95" s="73"/>
      <c r="G95" s="73"/>
      <c r="H95" s="73"/>
      <c r="I95" s="73"/>
      <c r="J95" s="73"/>
      <c r="K95" s="73"/>
      <c r="L95" s="73"/>
      <c r="M95" s="73"/>
      <c r="N95" s="73"/>
      <c r="O95" s="73"/>
      <c r="P95" s="73"/>
      <c r="Q95" s="73"/>
      <c r="R95" s="73"/>
      <c r="S95" s="73"/>
      <c r="T95" s="73"/>
      <c r="U95" s="73"/>
    </row>
    <row r="96" spans="2:21" x14ac:dyDescent="0.3">
      <c r="B96" s="73"/>
      <c r="C96" s="74"/>
      <c r="D96" s="73"/>
      <c r="E96" s="73"/>
      <c r="F96" s="73"/>
      <c r="G96" s="73"/>
      <c r="H96" s="73"/>
      <c r="I96" s="73"/>
      <c r="J96" s="73"/>
      <c r="K96" s="73"/>
      <c r="L96" s="73"/>
      <c r="M96" s="73"/>
      <c r="N96" s="73"/>
      <c r="O96" s="73"/>
      <c r="P96" s="73"/>
      <c r="Q96" s="73"/>
      <c r="R96" s="73"/>
      <c r="S96" s="73"/>
      <c r="T96" s="73"/>
      <c r="U96" s="73"/>
    </row>
    <row r="97" spans="2:21" x14ac:dyDescent="0.3">
      <c r="B97" s="73"/>
      <c r="C97" s="74"/>
      <c r="D97" s="73"/>
      <c r="E97" s="73"/>
      <c r="F97" s="73"/>
      <c r="G97" s="73"/>
      <c r="H97" s="73"/>
      <c r="I97" s="73"/>
      <c r="J97" s="73"/>
      <c r="K97" s="73"/>
      <c r="L97" s="73"/>
      <c r="M97" s="73"/>
      <c r="N97" s="73"/>
      <c r="O97" s="73"/>
      <c r="P97" s="73"/>
      <c r="Q97" s="73"/>
      <c r="R97" s="73"/>
      <c r="S97" s="73"/>
      <c r="T97" s="73"/>
      <c r="U97" s="73"/>
    </row>
    <row r="98" spans="2:21" x14ac:dyDescent="0.3">
      <c r="B98" s="73"/>
      <c r="C98" s="74"/>
      <c r="D98" s="73"/>
      <c r="E98" s="73"/>
      <c r="F98" s="73"/>
      <c r="G98" s="73"/>
      <c r="H98" s="73"/>
      <c r="I98" s="73"/>
      <c r="J98" s="73"/>
      <c r="K98" s="73"/>
      <c r="L98" s="73"/>
      <c r="M98" s="73"/>
      <c r="N98" s="73"/>
      <c r="O98" s="73"/>
      <c r="P98" s="73"/>
      <c r="Q98" s="73"/>
      <c r="R98" s="73"/>
      <c r="S98" s="73"/>
      <c r="T98" s="73"/>
      <c r="U98" s="73"/>
    </row>
    <row r="99" spans="2:21" x14ac:dyDescent="0.3">
      <c r="B99" s="73"/>
      <c r="C99" s="74"/>
      <c r="D99" s="73"/>
      <c r="E99" s="73"/>
      <c r="F99" s="73"/>
      <c r="G99" s="73"/>
      <c r="H99" s="73"/>
      <c r="I99" s="73"/>
      <c r="J99" s="73"/>
      <c r="K99" s="73"/>
      <c r="L99" s="73"/>
      <c r="M99" s="73"/>
      <c r="N99" s="73"/>
      <c r="O99" s="73"/>
      <c r="P99" s="73"/>
      <c r="Q99" s="73"/>
      <c r="R99" s="73"/>
      <c r="S99" s="73"/>
      <c r="T99" s="73"/>
      <c r="U99" s="73"/>
    </row>
    <row r="100" spans="2:21" x14ac:dyDescent="0.3">
      <c r="B100" s="73"/>
      <c r="C100" s="74"/>
      <c r="D100" s="73"/>
      <c r="E100" s="73"/>
      <c r="F100" s="73"/>
      <c r="G100" s="73"/>
      <c r="H100" s="73"/>
      <c r="I100" s="73"/>
      <c r="J100" s="73"/>
      <c r="K100" s="73"/>
      <c r="L100" s="73"/>
      <c r="M100" s="73"/>
      <c r="N100" s="73"/>
      <c r="O100" s="73"/>
      <c r="P100" s="73"/>
      <c r="Q100" s="73"/>
      <c r="R100" s="73"/>
      <c r="S100" s="73"/>
      <c r="T100" s="73"/>
      <c r="U100" s="73"/>
    </row>
    <row r="101" spans="2:21" x14ac:dyDescent="0.3">
      <c r="B101" s="73"/>
      <c r="C101" s="74"/>
      <c r="D101" s="73"/>
      <c r="E101" s="73"/>
      <c r="F101" s="73"/>
      <c r="G101" s="73"/>
      <c r="H101" s="73"/>
      <c r="I101" s="73"/>
      <c r="J101" s="73"/>
      <c r="K101" s="73"/>
      <c r="L101" s="73"/>
      <c r="M101" s="73"/>
      <c r="N101" s="73"/>
      <c r="O101" s="73"/>
      <c r="P101" s="73"/>
      <c r="Q101" s="73"/>
      <c r="R101" s="73"/>
      <c r="S101" s="73"/>
      <c r="T101" s="73"/>
      <c r="U101" s="73"/>
    </row>
    <row r="102" spans="2:21" x14ac:dyDescent="0.3">
      <c r="B102" s="73"/>
      <c r="C102" s="74"/>
      <c r="D102" s="73"/>
      <c r="E102" s="73"/>
      <c r="F102" s="73"/>
      <c r="G102" s="73"/>
      <c r="H102" s="73"/>
      <c r="I102" s="73"/>
      <c r="J102" s="73"/>
      <c r="K102" s="73"/>
      <c r="L102" s="73"/>
      <c r="M102" s="73"/>
      <c r="N102" s="73"/>
      <c r="O102" s="73"/>
      <c r="P102" s="73"/>
      <c r="Q102" s="73"/>
      <c r="R102" s="73"/>
      <c r="S102" s="73"/>
      <c r="T102" s="73"/>
      <c r="U102" s="73"/>
    </row>
    <row r="103" spans="2:21" x14ac:dyDescent="0.3">
      <c r="B103" s="73"/>
      <c r="C103" s="74"/>
      <c r="D103" s="73"/>
      <c r="E103" s="73"/>
      <c r="F103" s="73"/>
      <c r="G103" s="73"/>
      <c r="H103" s="73"/>
      <c r="I103" s="73"/>
      <c r="J103" s="73"/>
      <c r="K103" s="73"/>
      <c r="L103" s="73"/>
      <c r="M103" s="73"/>
      <c r="N103" s="73"/>
      <c r="O103" s="73"/>
      <c r="P103" s="73"/>
      <c r="Q103" s="73"/>
      <c r="R103" s="73"/>
      <c r="S103" s="73"/>
      <c r="T103" s="73"/>
      <c r="U103" s="73"/>
    </row>
    <row r="104" spans="2:21" x14ac:dyDescent="0.3">
      <c r="B104" s="73"/>
      <c r="C104" s="74"/>
      <c r="D104" s="73"/>
      <c r="E104" s="73"/>
      <c r="F104" s="73"/>
      <c r="G104" s="73"/>
      <c r="H104" s="73"/>
      <c r="I104" s="73"/>
      <c r="J104" s="73"/>
      <c r="K104" s="73"/>
      <c r="L104" s="73"/>
      <c r="M104" s="73"/>
      <c r="N104" s="73"/>
      <c r="O104" s="73"/>
      <c r="P104" s="73"/>
      <c r="Q104" s="73"/>
      <c r="R104" s="73"/>
      <c r="S104" s="73"/>
      <c r="T104" s="73"/>
      <c r="U104" s="73"/>
    </row>
    <row r="105" spans="2:21" x14ac:dyDescent="0.3">
      <c r="B105" s="73"/>
      <c r="C105" s="74"/>
      <c r="D105" s="73"/>
      <c r="E105" s="73"/>
      <c r="F105" s="73"/>
      <c r="G105" s="73"/>
      <c r="H105" s="73"/>
      <c r="I105" s="73"/>
      <c r="J105" s="73"/>
      <c r="K105" s="73"/>
      <c r="L105" s="73"/>
      <c r="M105" s="73"/>
      <c r="N105" s="73"/>
      <c r="O105" s="73"/>
      <c r="P105" s="73"/>
      <c r="Q105" s="73"/>
      <c r="R105" s="73"/>
      <c r="S105" s="73"/>
      <c r="T105" s="73"/>
      <c r="U105" s="73"/>
    </row>
    <row r="106" spans="2:21" x14ac:dyDescent="0.3">
      <c r="B106" s="73"/>
      <c r="C106" s="74"/>
      <c r="D106" s="73"/>
      <c r="E106" s="73"/>
      <c r="F106" s="73"/>
      <c r="G106" s="73"/>
      <c r="H106" s="73"/>
      <c r="I106" s="73"/>
      <c r="J106" s="73"/>
      <c r="K106" s="73"/>
      <c r="L106" s="73"/>
      <c r="M106" s="73"/>
      <c r="N106" s="73"/>
      <c r="O106" s="73"/>
      <c r="P106" s="73"/>
      <c r="Q106" s="73"/>
      <c r="R106" s="73"/>
      <c r="S106" s="73"/>
      <c r="T106" s="73"/>
      <c r="U106" s="73"/>
    </row>
    <row r="107" spans="2:21" x14ac:dyDescent="0.3">
      <c r="B107" s="73"/>
      <c r="C107" s="74"/>
      <c r="D107" s="73"/>
      <c r="E107" s="73"/>
      <c r="F107" s="73"/>
      <c r="G107" s="73"/>
      <c r="H107" s="73"/>
      <c r="I107" s="73"/>
      <c r="J107" s="73"/>
      <c r="K107" s="73"/>
      <c r="L107" s="73"/>
      <c r="M107" s="73"/>
      <c r="N107" s="73"/>
      <c r="O107" s="73"/>
      <c r="P107" s="73"/>
      <c r="Q107" s="73"/>
      <c r="R107" s="73"/>
      <c r="S107" s="73"/>
      <c r="T107" s="73"/>
      <c r="U107" s="73"/>
    </row>
    <row r="108" spans="2:21" x14ac:dyDescent="0.3">
      <c r="B108" s="73"/>
      <c r="C108" s="74"/>
      <c r="D108" s="73"/>
      <c r="E108" s="73"/>
      <c r="F108" s="73"/>
      <c r="G108" s="73"/>
      <c r="H108" s="73"/>
      <c r="I108" s="73"/>
      <c r="J108" s="73"/>
      <c r="K108" s="73"/>
      <c r="L108" s="73"/>
      <c r="M108" s="73"/>
      <c r="N108" s="73"/>
      <c r="O108" s="73"/>
      <c r="P108" s="73"/>
      <c r="Q108" s="73"/>
      <c r="R108" s="73"/>
      <c r="S108" s="73"/>
      <c r="T108" s="73"/>
      <c r="U108" s="73"/>
    </row>
    <row r="109" spans="2:21" x14ac:dyDescent="0.3">
      <c r="B109" s="73"/>
      <c r="C109" s="74"/>
      <c r="D109" s="73"/>
      <c r="E109" s="73"/>
      <c r="F109" s="73"/>
      <c r="G109" s="73"/>
      <c r="H109" s="73"/>
      <c r="I109" s="73"/>
      <c r="J109" s="73"/>
      <c r="K109" s="73"/>
      <c r="L109" s="73"/>
      <c r="M109" s="73"/>
      <c r="N109" s="73"/>
      <c r="O109" s="73"/>
      <c r="P109" s="73"/>
      <c r="Q109" s="73"/>
      <c r="R109" s="73"/>
      <c r="S109" s="73"/>
      <c r="T109" s="73"/>
      <c r="U109" s="73"/>
    </row>
    <row r="110" spans="2:21" x14ac:dyDescent="0.3">
      <c r="B110" s="73"/>
      <c r="C110" s="74"/>
      <c r="D110" s="73"/>
      <c r="E110" s="73"/>
      <c r="F110" s="73"/>
      <c r="G110" s="73"/>
      <c r="H110" s="73"/>
      <c r="I110" s="73"/>
      <c r="J110" s="73"/>
      <c r="K110" s="73"/>
      <c r="L110" s="73"/>
      <c r="M110" s="73"/>
      <c r="N110" s="73"/>
      <c r="O110" s="73"/>
      <c r="P110" s="73"/>
      <c r="Q110" s="73"/>
      <c r="R110" s="73"/>
      <c r="S110" s="73"/>
      <c r="T110" s="73"/>
      <c r="U110" s="73"/>
    </row>
    <row r="111" spans="2:21" x14ac:dyDescent="0.3">
      <c r="B111" s="73"/>
      <c r="C111" s="74"/>
      <c r="D111" s="73"/>
      <c r="E111" s="73"/>
      <c r="F111" s="73"/>
      <c r="G111" s="73"/>
      <c r="H111" s="73"/>
      <c r="I111" s="73"/>
      <c r="J111" s="73"/>
      <c r="K111" s="73"/>
      <c r="L111" s="73"/>
      <c r="M111" s="73"/>
      <c r="N111" s="73"/>
      <c r="O111" s="73"/>
      <c r="P111" s="73"/>
      <c r="Q111" s="73"/>
      <c r="R111" s="73"/>
      <c r="S111" s="73"/>
      <c r="T111" s="73"/>
      <c r="U111" s="73"/>
    </row>
    <row r="112" spans="2:21" x14ac:dyDescent="0.3">
      <c r="B112" s="73"/>
      <c r="C112" s="74"/>
      <c r="D112" s="73"/>
      <c r="E112" s="73"/>
      <c r="F112" s="73"/>
      <c r="G112" s="73"/>
      <c r="H112" s="73"/>
      <c r="I112" s="73"/>
      <c r="J112" s="73"/>
      <c r="K112" s="73"/>
      <c r="L112" s="73"/>
      <c r="M112" s="73"/>
      <c r="N112" s="73"/>
      <c r="O112" s="73"/>
      <c r="P112" s="73"/>
      <c r="Q112" s="73"/>
      <c r="R112" s="73"/>
      <c r="S112" s="73"/>
      <c r="T112" s="73"/>
      <c r="U112" s="73"/>
    </row>
    <row r="113" spans="2:21" x14ac:dyDescent="0.3">
      <c r="B113" s="73"/>
      <c r="C113" s="74"/>
      <c r="D113" s="73"/>
      <c r="E113" s="73"/>
      <c r="F113" s="73"/>
      <c r="G113" s="73"/>
      <c r="H113" s="73"/>
      <c r="I113" s="73"/>
      <c r="J113" s="73"/>
      <c r="K113" s="73"/>
      <c r="L113" s="73"/>
      <c r="M113" s="73"/>
      <c r="N113" s="73"/>
      <c r="O113" s="73"/>
      <c r="P113" s="73"/>
      <c r="Q113" s="73"/>
      <c r="R113" s="73"/>
      <c r="S113" s="73"/>
      <c r="T113" s="73"/>
      <c r="U113" s="73"/>
    </row>
    <row r="114" spans="2:21" x14ac:dyDescent="0.3">
      <c r="B114" s="73"/>
      <c r="C114" s="74"/>
      <c r="D114" s="73"/>
      <c r="E114" s="73"/>
      <c r="F114" s="73"/>
      <c r="G114" s="73"/>
      <c r="H114" s="73"/>
      <c r="I114" s="73"/>
      <c r="J114" s="73"/>
      <c r="K114" s="73"/>
      <c r="L114" s="73"/>
      <c r="M114" s="73"/>
      <c r="N114" s="73"/>
      <c r="O114" s="73"/>
      <c r="P114" s="73"/>
      <c r="Q114" s="73"/>
      <c r="R114" s="73"/>
      <c r="S114" s="73"/>
      <c r="T114" s="73"/>
      <c r="U114" s="73"/>
    </row>
    <row r="115" spans="2:21" x14ac:dyDescent="0.3">
      <c r="B115" s="73"/>
      <c r="C115" s="74"/>
      <c r="D115" s="73"/>
      <c r="E115" s="73"/>
      <c r="F115" s="73"/>
      <c r="G115" s="73"/>
      <c r="H115" s="73"/>
      <c r="I115" s="73"/>
      <c r="J115" s="73"/>
      <c r="K115" s="73"/>
      <c r="L115" s="73"/>
      <c r="M115" s="73"/>
      <c r="N115" s="73"/>
      <c r="O115" s="73"/>
      <c r="P115" s="73"/>
      <c r="Q115" s="73"/>
      <c r="R115" s="73"/>
      <c r="S115" s="73"/>
      <c r="T115" s="73"/>
      <c r="U115" s="73"/>
    </row>
    <row r="116" spans="2:21" x14ac:dyDescent="0.3">
      <c r="B116" s="73"/>
      <c r="C116" s="74"/>
      <c r="D116" s="73"/>
      <c r="E116" s="73"/>
      <c r="F116" s="73"/>
      <c r="G116" s="73"/>
      <c r="H116" s="73"/>
      <c r="I116" s="73"/>
      <c r="J116" s="73"/>
      <c r="K116" s="73"/>
      <c r="L116" s="73"/>
      <c r="M116" s="73"/>
      <c r="N116" s="73"/>
      <c r="O116" s="73"/>
      <c r="P116" s="73"/>
      <c r="Q116" s="73"/>
      <c r="R116" s="73"/>
      <c r="S116" s="73"/>
      <c r="T116" s="73"/>
      <c r="U116" s="73"/>
    </row>
    <row r="117" spans="2:21" x14ac:dyDescent="0.3">
      <c r="B117" s="73"/>
      <c r="C117" s="74"/>
      <c r="D117" s="73"/>
      <c r="E117" s="73"/>
      <c r="F117" s="73"/>
      <c r="G117" s="73"/>
      <c r="H117" s="73"/>
      <c r="I117" s="73"/>
      <c r="J117" s="73"/>
      <c r="K117" s="73"/>
      <c r="L117" s="73"/>
      <c r="M117" s="73"/>
      <c r="N117" s="73"/>
      <c r="O117" s="73"/>
      <c r="P117" s="73"/>
      <c r="Q117" s="73"/>
      <c r="R117" s="73"/>
      <c r="S117" s="73"/>
      <c r="T117" s="73"/>
      <c r="U117" s="73"/>
    </row>
    <row r="118" spans="2:21" x14ac:dyDescent="0.3">
      <c r="B118" s="73"/>
      <c r="C118" s="74"/>
      <c r="D118" s="73"/>
      <c r="E118" s="73"/>
      <c r="F118" s="73"/>
      <c r="G118" s="73"/>
      <c r="H118" s="73"/>
      <c r="I118" s="73"/>
      <c r="J118" s="73"/>
      <c r="K118" s="73"/>
      <c r="L118" s="73"/>
      <c r="M118" s="73"/>
      <c r="N118" s="73"/>
      <c r="O118" s="73"/>
      <c r="P118" s="73"/>
      <c r="Q118" s="73"/>
      <c r="R118" s="73"/>
      <c r="S118" s="73"/>
      <c r="T118" s="73"/>
      <c r="U118" s="73"/>
    </row>
    <row r="119" spans="2:21" x14ac:dyDescent="0.3">
      <c r="B119" s="73"/>
      <c r="C119" s="74"/>
      <c r="D119" s="73"/>
      <c r="E119" s="73"/>
      <c r="F119" s="73"/>
      <c r="G119" s="73"/>
      <c r="H119" s="73"/>
      <c r="I119" s="73"/>
      <c r="J119" s="73"/>
      <c r="K119" s="73"/>
      <c r="L119" s="73"/>
      <c r="M119" s="73"/>
      <c r="N119" s="73"/>
      <c r="O119" s="73"/>
      <c r="P119" s="73"/>
      <c r="Q119" s="73"/>
      <c r="R119" s="73"/>
      <c r="S119" s="73"/>
      <c r="T119" s="73"/>
      <c r="U119" s="73"/>
    </row>
    <row r="120" spans="2:21" x14ac:dyDescent="0.3">
      <c r="B120" s="73"/>
      <c r="C120" s="74"/>
      <c r="D120" s="73"/>
      <c r="E120" s="73"/>
      <c r="F120" s="73"/>
      <c r="G120" s="73"/>
      <c r="H120" s="73"/>
      <c r="I120" s="73"/>
      <c r="J120" s="73"/>
      <c r="K120" s="73"/>
      <c r="L120" s="73"/>
      <c r="M120" s="73"/>
      <c r="N120" s="73"/>
      <c r="O120" s="73"/>
      <c r="P120" s="73"/>
      <c r="Q120" s="73"/>
      <c r="R120" s="73"/>
      <c r="S120" s="73"/>
      <c r="T120" s="73"/>
      <c r="U120" s="73"/>
    </row>
    <row r="121" spans="2:21" x14ac:dyDescent="0.3">
      <c r="B121" s="73"/>
      <c r="C121" s="74"/>
      <c r="D121" s="73"/>
      <c r="E121" s="73"/>
      <c r="F121" s="73"/>
      <c r="G121" s="73"/>
      <c r="H121" s="73"/>
      <c r="I121" s="73"/>
      <c r="J121" s="73"/>
      <c r="K121" s="73"/>
      <c r="L121" s="73"/>
      <c r="M121" s="73"/>
      <c r="N121" s="73"/>
      <c r="O121" s="73"/>
      <c r="P121" s="73"/>
      <c r="Q121" s="73"/>
      <c r="R121" s="73"/>
      <c r="S121" s="73"/>
      <c r="T121" s="73"/>
      <c r="U121" s="73"/>
    </row>
    <row r="122" spans="2:21" x14ac:dyDescent="0.3">
      <c r="B122" s="73"/>
      <c r="C122" s="74"/>
      <c r="D122" s="73"/>
      <c r="E122" s="73"/>
      <c r="F122" s="73"/>
      <c r="G122" s="73"/>
      <c r="H122" s="73"/>
      <c r="I122" s="73"/>
      <c r="J122" s="73"/>
      <c r="K122" s="73"/>
      <c r="L122" s="73"/>
      <c r="M122" s="73"/>
      <c r="N122" s="73"/>
      <c r="O122" s="73"/>
      <c r="P122" s="73"/>
      <c r="Q122" s="73"/>
      <c r="R122" s="73"/>
      <c r="S122" s="73"/>
      <c r="T122" s="73"/>
      <c r="U122" s="73"/>
    </row>
    <row r="123" spans="2:21" x14ac:dyDescent="0.3">
      <c r="B123" s="73"/>
      <c r="C123" s="74"/>
      <c r="D123" s="73"/>
      <c r="E123" s="73"/>
      <c r="F123" s="73"/>
      <c r="G123" s="73"/>
      <c r="H123" s="73"/>
      <c r="I123" s="73"/>
      <c r="J123" s="73"/>
      <c r="K123" s="73"/>
      <c r="L123" s="73"/>
      <c r="M123" s="73"/>
      <c r="N123" s="73"/>
      <c r="O123" s="73"/>
      <c r="P123" s="73"/>
      <c r="Q123" s="73"/>
      <c r="R123" s="73"/>
      <c r="S123" s="73"/>
      <c r="T123" s="73"/>
      <c r="U123" s="73"/>
    </row>
    <row r="124" spans="2:21" x14ac:dyDescent="0.3">
      <c r="B124" s="73"/>
      <c r="C124" s="74"/>
      <c r="D124" s="73"/>
      <c r="E124" s="73"/>
      <c r="F124" s="73"/>
      <c r="G124" s="73"/>
      <c r="H124" s="73"/>
      <c r="I124" s="73"/>
      <c r="J124" s="73"/>
      <c r="K124" s="73"/>
      <c r="L124" s="73"/>
      <c r="M124" s="73"/>
      <c r="N124" s="73"/>
      <c r="O124" s="73"/>
      <c r="P124" s="73"/>
      <c r="Q124" s="73"/>
      <c r="R124" s="73"/>
      <c r="S124" s="73"/>
      <c r="T124" s="73"/>
      <c r="U124" s="73"/>
    </row>
    <row r="125" spans="2:21" x14ac:dyDescent="0.3">
      <c r="B125" s="73"/>
      <c r="C125" s="74"/>
      <c r="D125" s="73"/>
      <c r="E125" s="73"/>
      <c r="F125" s="73"/>
      <c r="G125" s="73"/>
      <c r="H125" s="73"/>
      <c r="I125" s="73"/>
      <c r="J125" s="73"/>
      <c r="K125" s="73"/>
      <c r="L125" s="73"/>
      <c r="M125" s="73"/>
      <c r="N125" s="73"/>
      <c r="O125" s="73"/>
      <c r="P125" s="73"/>
      <c r="Q125" s="73"/>
      <c r="R125" s="73"/>
      <c r="S125" s="73"/>
      <c r="T125" s="73"/>
      <c r="U125" s="73"/>
    </row>
    <row r="126" spans="2:21" x14ac:dyDescent="0.3">
      <c r="B126" s="73"/>
      <c r="C126" s="74"/>
      <c r="D126" s="73"/>
      <c r="E126" s="73"/>
      <c r="F126" s="73"/>
      <c r="G126" s="73"/>
      <c r="H126" s="73"/>
      <c r="I126" s="73"/>
      <c r="J126" s="73"/>
      <c r="K126" s="73"/>
      <c r="L126" s="73"/>
      <c r="M126" s="73"/>
      <c r="N126" s="73"/>
      <c r="O126" s="73"/>
      <c r="P126" s="73"/>
      <c r="Q126" s="73"/>
      <c r="R126" s="73"/>
      <c r="S126" s="73"/>
      <c r="T126" s="73"/>
      <c r="U126" s="73"/>
    </row>
    <row r="127" spans="2:21" x14ac:dyDescent="0.3">
      <c r="B127" s="73"/>
      <c r="C127" s="74"/>
      <c r="D127" s="73"/>
      <c r="E127" s="73"/>
      <c r="F127" s="73"/>
      <c r="G127" s="73"/>
      <c r="H127" s="73"/>
      <c r="I127" s="73"/>
      <c r="J127" s="73"/>
      <c r="K127" s="73"/>
      <c r="L127" s="73"/>
      <c r="M127" s="73"/>
      <c r="N127" s="73"/>
      <c r="O127" s="73"/>
      <c r="P127" s="73"/>
      <c r="Q127" s="73"/>
      <c r="R127" s="73"/>
      <c r="S127" s="73"/>
      <c r="T127" s="73"/>
      <c r="U127" s="73"/>
    </row>
    <row r="128" spans="2:21" x14ac:dyDescent="0.3">
      <c r="B128" s="73"/>
      <c r="C128" s="74"/>
      <c r="D128" s="73"/>
      <c r="E128" s="73"/>
      <c r="F128" s="73"/>
      <c r="G128" s="73"/>
      <c r="H128" s="73"/>
      <c r="I128" s="73"/>
      <c r="J128" s="73"/>
      <c r="K128" s="73"/>
      <c r="L128" s="73"/>
      <c r="M128" s="73"/>
      <c r="N128" s="73"/>
      <c r="O128" s="73"/>
      <c r="P128" s="73"/>
      <c r="Q128" s="73"/>
      <c r="R128" s="73"/>
      <c r="S128" s="73"/>
      <c r="T128" s="73"/>
      <c r="U128" s="73"/>
    </row>
    <row r="129" spans="2:21" x14ac:dyDescent="0.3">
      <c r="B129" s="73"/>
      <c r="C129" s="74"/>
      <c r="D129" s="73"/>
      <c r="E129" s="73"/>
      <c r="F129" s="73"/>
      <c r="G129" s="73"/>
      <c r="H129" s="73"/>
      <c r="I129" s="73"/>
      <c r="J129" s="73"/>
      <c r="K129" s="73"/>
      <c r="L129" s="73"/>
      <c r="M129" s="73"/>
      <c r="N129" s="73"/>
      <c r="O129" s="73"/>
      <c r="P129" s="73"/>
      <c r="Q129" s="73"/>
      <c r="R129" s="73"/>
      <c r="S129" s="73"/>
      <c r="T129" s="73"/>
      <c r="U129" s="73"/>
    </row>
    <row r="130" spans="2:21" x14ac:dyDescent="0.3">
      <c r="B130" s="73"/>
      <c r="C130" s="74"/>
      <c r="D130" s="73"/>
      <c r="E130" s="73"/>
      <c r="F130" s="73"/>
      <c r="G130" s="73"/>
      <c r="H130" s="73"/>
      <c r="I130" s="73"/>
      <c r="J130" s="73"/>
      <c r="K130" s="73"/>
      <c r="L130" s="73"/>
      <c r="M130" s="73"/>
      <c r="N130" s="73"/>
      <c r="O130" s="73"/>
      <c r="P130" s="73"/>
      <c r="Q130" s="73"/>
      <c r="R130" s="73"/>
      <c r="S130" s="73"/>
      <c r="T130" s="73"/>
      <c r="U130" s="73"/>
    </row>
    <row r="131" spans="2:21" x14ac:dyDescent="0.3">
      <c r="B131" s="73"/>
      <c r="C131" s="74"/>
      <c r="D131" s="73"/>
      <c r="E131" s="73"/>
      <c r="F131" s="73"/>
      <c r="G131" s="73"/>
      <c r="H131" s="73"/>
      <c r="I131" s="73"/>
      <c r="J131" s="73"/>
      <c r="K131" s="73"/>
      <c r="L131" s="73"/>
      <c r="M131" s="73"/>
      <c r="N131" s="73"/>
      <c r="O131" s="73"/>
      <c r="P131" s="73"/>
      <c r="Q131" s="73"/>
      <c r="R131" s="73"/>
      <c r="S131" s="73"/>
      <c r="T131" s="73"/>
      <c r="U131" s="73"/>
    </row>
    <row r="132" spans="2:21" x14ac:dyDescent="0.3">
      <c r="B132" s="73"/>
      <c r="C132" s="74"/>
      <c r="D132" s="73"/>
      <c r="E132" s="73"/>
      <c r="F132" s="73"/>
      <c r="G132" s="73"/>
      <c r="H132" s="73"/>
      <c r="I132" s="73"/>
      <c r="J132" s="73"/>
      <c r="K132" s="73"/>
      <c r="L132" s="73"/>
      <c r="M132" s="73"/>
      <c r="N132" s="73"/>
      <c r="O132" s="73"/>
      <c r="P132" s="73"/>
      <c r="Q132" s="73"/>
      <c r="R132" s="73"/>
      <c r="S132" s="73"/>
      <c r="T132" s="73"/>
      <c r="U132" s="73"/>
    </row>
    <row r="133" spans="2:21" x14ac:dyDescent="0.3">
      <c r="B133" s="73"/>
      <c r="C133" s="74"/>
      <c r="D133" s="73"/>
      <c r="E133" s="73"/>
      <c r="F133" s="73"/>
      <c r="G133" s="73"/>
      <c r="H133" s="73"/>
      <c r="I133" s="73"/>
      <c r="J133" s="73"/>
      <c r="K133" s="73"/>
      <c r="L133" s="73"/>
      <c r="M133" s="73"/>
      <c r="N133" s="73"/>
      <c r="O133" s="73"/>
      <c r="P133" s="73"/>
      <c r="Q133" s="73"/>
      <c r="R133" s="73"/>
      <c r="S133" s="73"/>
      <c r="T133" s="73"/>
      <c r="U133" s="73"/>
    </row>
    <row r="134" spans="2:21" x14ac:dyDescent="0.3">
      <c r="B134" s="73"/>
      <c r="C134" s="74"/>
      <c r="D134" s="73"/>
      <c r="E134" s="73"/>
      <c r="F134" s="73"/>
      <c r="G134" s="73"/>
      <c r="H134" s="73"/>
      <c r="I134" s="73"/>
      <c r="J134" s="73"/>
      <c r="K134" s="73"/>
      <c r="L134" s="73"/>
      <c r="M134" s="73"/>
      <c r="N134" s="73"/>
      <c r="O134" s="73"/>
      <c r="P134" s="73"/>
      <c r="Q134" s="73"/>
      <c r="R134" s="73"/>
      <c r="S134" s="73"/>
      <c r="T134" s="73"/>
      <c r="U134" s="73"/>
    </row>
    <row r="135" spans="2:21" x14ac:dyDescent="0.3">
      <c r="B135" s="73"/>
      <c r="C135" s="74"/>
      <c r="D135" s="73"/>
      <c r="E135" s="73"/>
      <c r="F135" s="73"/>
      <c r="G135" s="73"/>
      <c r="H135" s="73"/>
      <c r="I135" s="73"/>
      <c r="J135" s="73"/>
      <c r="K135" s="73"/>
      <c r="L135" s="73"/>
      <c r="M135" s="73"/>
      <c r="N135" s="73"/>
      <c r="O135" s="73"/>
      <c r="P135" s="73"/>
      <c r="Q135" s="73"/>
      <c r="R135" s="73"/>
      <c r="S135" s="73"/>
      <c r="T135" s="73"/>
      <c r="U135" s="73"/>
    </row>
    <row r="136" spans="2:21" x14ac:dyDescent="0.3">
      <c r="B136" s="73"/>
      <c r="C136" s="74"/>
      <c r="D136" s="73"/>
      <c r="E136" s="73"/>
      <c r="F136" s="73"/>
      <c r="G136" s="73"/>
      <c r="H136" s="73"/>
      <c r="I136" s="73"/>
      <c r="J136" s="73"/>
      <c r="K136" s="73"/>
      <c r="L136" s="73"/>
      <c r="M136" s="73"/>
      <c r="N136" s="73"/>
      <c r="O136" s="73"/>
      <c r="P136" s="73"/>
      <c r="Q136" s="73"/>
      <c r="R136" s="73"/>
      <c r="S136" s="73"/>
      <c r="T136" s="73"/>
      <c r="U136" s="73"/>
    </row>
    <row r="137" spans="2:21" x14ac:dyDescent="0.3">
      <c r="B137" s="73"/>
      <c r="C137" s="74"/>
      <c r="D137" s="73"/>
      <c r="E137" s="73"/>
      <c r="F137" s="73"/>
      <c r="G137" s="73"/>
      <c r="H137" s="73"/>
      <c r="I137" s="73"/>
      <c r="J137" s="73"/>
      <c r="K137" s="73"/>
      <c r="L137" s="73"/>
      <c r="M137" s="73"/>
      <c r="N137" s="73"/>
      <c r="O137" s="73"/>
      <c r="P137" s="73"/>
      <c r="Q137" s="73"/>
      <c r="R137" s="73"/>
      <c r="S137" s="73"/>
      <c r="T137" s="73"/>
      <c r="U137" s="73"/>
    </row>
    <row r="138" spans="2:21" x14ac:dyDescent="0.3">
      <c r="B138" s="73"/>
      <c r="C138" s="74"/>
      <c r="D138" s="73"/>
      <c r="E138" s="73"/>
      <c r="F138" s="73"/>
      <c r="G138" s="73"/>
      <c r="H138" s="73"/>
      <c r="I138" s="73"/>
      <c r="J138" s="73"/>
      <c r="K138" s="73"/>
      <c r="L138" s="73"/>
      <c r="M138" s="73"/>
      <c r="N138" s="73"/>
      <c r="O138" s="73"/>
      <c r="P138" s="73"/>
      <c r="Q138" s="73"/>
      <c r="R138" s="73"/>
      <c r="S138" s="73"/>
      <c r="T138" s="73"/>
      <c r="U138" s="73"/>
    </row>
    <row r="139" spans="2:21" x14ac:dyDescent="0.3">
      <c r="B139" s="73"/>
      <c r="C139" s="74"/>
      <c r="D139" s="73"/>
      <c r="E139" s="73"/>
      <c r="F139" s="73"/>
      <c r="G139" s="73"/>
      <c r="H139" s="73"/>
      <c r="I139" s="73"/>
      <c r="J139" s="73"/>
      <c r="K139" s="73"/>
      <c r="L139" s="73"/>
      <c r="M139" s="73"/>
      <c r="N139" s="73"/>
      <c r="O139" s="73"/>
      <c r="P139" s="73"/>
      <c r="Q139" s="73"/>
      <c r="R139" s="73"/>
      <c r="S139" s="73"/>
      <c r="T139" s="73"/>
      <c r="U139" s="73"/>
    </row>
    <row r="140" spans="2:21" x14ac:dyDescent="0.3">
      <c r="B140" s="73"/>
      <c r="C140" s="74"/>
      <c r="D140" s="73"/>
      <c r="E140" s="73"/>
      <c r="F140" s="73"/>
      <c r="G140" s="73"/>
      <c r="H140" s="73"/>
      <c r="I140" s="73"/>
      <c r="J140" s="73"/>
      <c r="K140" s="73"/>
      <c r="L140" s="73"/>
      <c r="M140" s="73"/>
      <c r="N140" s="73"/>
      <c r="O140" s="73"/>
      <c r="P140" s="73"/>
      <c r="Q140" s="73"/>
      <c r="R140" s="73"/>
      <c r="S140" s="73"/>
      <c r="T140" s="73"/>
      <c r="U140" s="73"/>
    </row>
    <row r="141" spans="2:21" x14ac:dyDescent="0.3">
      <c r="B141" s="73"/>
      <c r="C141" s="74"/>
      <c r="D141" s="73"/>
      <c r="E141" s="73"/>
      <c r="F141" s="73"/>
      <c r="G141" s="73"/>
      <c r="H141" s="73"/>
      <c r="I141" s="73"/>
      <c r="J141" s="73"/>
      <c r="K141" s="73"/>
      <c r="L141" s="73"/>
      <c r="M141" s="73"/>
      <c r="N141" s="73"/>
      <c r="O141" s="73"/>
      <c r="P141" s="73"/>
      <c r="Q141" s="73"/>
      <c r="R141" s="73"/>
      <c r="S141" s="73"/>
      <c r="T141" s="73"/>
      <c r="U141" s="73"/>
    </row>
    <row r="142" spans="2:21" x14ac:dyDescent="0.3">
      <c r="B142" s="73"/>
      <c r="C142" s="74"/>
      <c r="D142" s="73"/>
      <c r="E142" s="73"/>
      <c r="F142" s="73"/>
      <c r="G142" s="73"/>
      <c r="H142" s="73"/>
      <c r="I142" s="73"/>
      <c r="J142" s="73"/>
      <c r="K142" s="73"/>
      <c r="L142" s="73"/>
      <c r="M142" s="73"/>
      <c r="N142" s="73"/>
      <c r="O142" s="73"/>
      <c r="P142" s="73"/>
      <c r="Q142" s="73"/>
      <c r="R142" s="73"/>
      <c r="S142" s="73"/>
      <c r="T142" s="73"/>
      <c r="U142" s="73"/>
    </row>
    <row r="143" spans="2:21" x14ac:dyDescent="0.3">
      <c r="B143" s="73"/>
      <c r="C143" s="74"/>
      <c r="D143" s="73"/>
      <c r="E143" s="73"/>
      <c r="F143" s="73"/>
      <c r="G143" s="73"/>
      <c r="H143" s="73"/>
      <c r="I143" s="73"/>
      <c r="J143" s="73"/>
      <c r="K143" s="73"/>
      <c r="L143" s="73"/>
      <c r="M143" s="73"/>
      <c r="N143" s="73"/>
      <c r="O143" s="73"/>
      <c r="P143" s="73"/>
      <c r="Q143" s="73"/>
      <c r="R143" s="73"/>
      <c r="S143" s="73"/>
      <c r="T143" s="73"/>
      <c r="U143" s="73"/>
    </row>
    <row r="144" spans="2:21" x14ac:dyDescent="0.3">
      <c r="B144" s="73"/>
      <c r="C144" s="74"/>
      <c r="D144" s="73"/>
      <c r="E144" s="73"/>
      <c r="F144" s="73"/>
      <c r="G144" s="73"/>
      <c r="H144" s="73"/>
      <c r="I144" s="73"/>
      <c r="J144" s="73"/>
      <c r="K144" s="73"/>
      <c r="L144" s="73"/>
      <c r="M144" s="73"/>
      <c r="N144" s="73"/>
      <c r="O144" s="73"/>
      <c r="P144" s="73"/>
      <c r="Q144" s="73"/>
      <c r="R144" s="73"/>
      <c r="S144" s="73"/>
      <c r="T144" s="73"/>
      <c r="U144" s="73"/>
    </row>
    <row r="145" spans="2:21" x14ac:dyDescent="0.3">
      <c r="B145" s="73"/>
      <c r="C145" s="74"/>
      <c r="D145" s="73"/>
      <c r="E145" s="73"/>
      <c r="F145" s="73"/>
      <c r="G145" s="73"/>
      <c r="H145" s="73"/>
      <c r="I145" s="73"/>
      <c r="J145" s="73"/>
      <c r="K145" s="73"/>
      <c r="L145" s="73"/>
      <c r="M145" s="73"/>
      <c r="N145" s="73"/>
      <c r="O145" s="73"/>
      <c r="P145" s="73"/>
      <c r="Q145" s="73"/>
      <c r="R145" s="73"/>
      <c r="S145" s="73"/>
      <c r="T145" s="73"/>
      <c r="U145" s="73"/>
    </row>
    <row r="146" spans="2:21" x14ac:dyDescent="0.3">
      <c r="B146" s="73"/>
      <c r="C146" s="74"/>
      <c r="D146" s="73"/>
      <c r="E146" s="73"/>
      <c r="F146" s="73"/>
      <c r="G146" s="73"/>
      <c r="H146" s="73"/>
      <c r="I146" s="73"/>
      <c r="J146" s="73"/>
      <c r="K146" s="73"/>
      <c r="L146" s="73"/>
      <c r="M146" s="73"/>
      <c r="N146" s="73"/>
      <c r="O146" s="73"/>
      <c r="P146" s="73"/>
      <c r="Q146" s="73"/>
      <c r="R146" s="73"/>
      <c r="S146" s="73"/>
      <c r="T146" s="73"/>
      <c r="U146" s="73"/>
    </row>
    <row r="147" spans="2:21" x14ac:dyDescent="0.3">
      <c r="B147" s="73"/>
      <c r="C147" s="74"/>
      <c r="D147" s="73"/>
      <c r="E147" s="73"/>
      <c r="F147" s="73"/>
      <c r="G147" s="73"/>
      <c r="H147" s="73"/>
      <c r="I147" s="73"/>
      <c r="J147" s="73"/>
      <c r="K147" s="73"/>
      <c r="L147" s="73"/>
      <c r="M147" s="73"/>
      <c r="N147" s="73"/>
      <c r="O147" s="73"/>
      <c r="P147" s="73"/>
      <c r="Q147" s="73"/>
      <c r="R147" s="73"/>
      <c r="S147" s="73"/>
      <c r="T147" s="73"/>
      <c r="U147" s="73"/>
    </row>
    <row r="148" spans="2:21" x14ac:dyDescent="0.3">
      <c r="B148" s="73"/>
      <c r="C148" s="74"/>
      <c r="D148" s="73"/>
      <c r="E148" s="73"/>
      <c r="F148" s="73"/>
      <c r="G148" s="73"/>
      <c r="H148" s="73"/>
      <c r="I148" s="73"/>
      <c r="J148" s="73"/>
      <c r="K148" s="73"/>
      <c r="L148" s="73"/>
      <c r="M148" s="73"/>
      <c r="N148" s="73"/>
      <c r="O148" s="73"/>
      <c r="P148" s="73"/>
      <c r="Q148" s="73"/>
      <c r="R148" s="73"/>
      <c r="S148" s="73"/>
      <c r="T148" s="73"/>
      <c r="U148" s="73"/>
    </row>
    <row r="149" spans="2:21" x14ac:dyDescent="0.3">
      <c r="B149" s="73"/>
      <c r="C149" s="74"/>
      <c r="D149" s="73"/>
      <c r="E149" s="73"/>
      <c r="F149" s="73"/>
      <c r="G149" s="73"/>
      <c r="H149" s="73"/>
      <c r="I149" s="73"/>
      <c r="J149" s="73"/>
      <c r="K149" s="73"/>
      <c r="L149" s="73"/>
      <c r="M149" s="73"/>
      <c r="N149" s="73"/>
      <c r="O149" s="73"/>
      <c r="P149" s="73"/>
      <c r="Q149" s="73"/>
      <c r="R149" s="73"/>
      <c r="S149" s="73"/>
      <c r="T149" s="73"/>
      <c r="U149" s="73"/>
    </row>
    <row r="150" spans="2:21" x14ac:dyDescent="0.3">
      <c r="B150" s="73"/>
      <c r="C150" s="74"/>
      <c r="D150" s="73"/>
      <c r="E150" s="73"/>
      <c r="F150" s="73"/>
      <c r="G150" s="73"/>
      <c r="H150" s="73"/>
      <c r="I150" s="73"/>
      <c r="J150" s="73"/>
      <c r="K150" s="73"/>
      <c r="L150" s="73"/>
      <c r="M150" s="73"/>
      <c r="N150" s="73"/>
      <c r="O150" s="73"/>
      <c r="P150" s="73"/>
      <c r="Q150" s="73"/>
      <c r="R150" s="73"/>
      <c r="S150" s="73"/>
      <c r="T150" s="73"/>
      <c r="U150" s="73"/>
    </row>
    <row r="151" spans="2:21" x14ac:dyDescent="0.3">
      <c r="B151" s="73"/>
      <c r="C151" s="74"/>
      <c r="D151" s="73"/>
      <c r="E151" s="73"/>
      <c r="F151" s="73"/>
      <c r="G151" s="73"/>
      <c r="H151" s="73"/>
      <c r="I151" s="73"/>
      <c r="J151" s="73"/>
      <c r="K151" s="73"/>
      <c r="L151" s="73"/>
      <c r="M151" s="73"/>
      <c r="N151" s="73"/>
      <c r="O151" s="73"/>
      <c r="P151" s="73"/>
      <c r="Q151" s="73"/>
      <c r="R151" s="73"/>
      <c r="S151" s="73"/>
      <c r="T151" s="73"/>
      <c r="U151" s="73"/>
    </row>
    <row r="152" spans="2:21" x14ac:dyDescent="0.3">
      <c r="B152" s="73"/>
      <c r="C152" s="74"/>
      <c r="D152" s="73"/>
      <c r="E152" s="73"/>
      <c r="F152" s="73"/>
      <c r="G152" s="73"/>
      <c r="H152" s="73"/>
      <c r="I152" s="73"/>
      <c r="J152" s="73"/>
      <c r="K152" s="73"/>
      <c r="L152" s="73"/>
      <c r="M152" s="73"/>
      <c r="N152" s="73"/>
      <c r="O152" s="73"/>
      <c r="P152" s="73"/>
      <c r="Q152" s="73"/>
      <c r="R152" s="73"/>
      <c r="S152" s="73"/>
      <c r="T152" s="73"/>
      <c r="U152" s="73"/>
    </row>
    <row r="153" spans="2:21" x14ac:dyDescent="0.3">
      <c r="B153" s="73"/>
      <c r="C153" s="74"/>
      <c r="D153" s="73"/>
      <c r="E153" s="73"/>
      <c r="F153" s="73"/>
      <c r="G153" s="73"/>
      <c r="H153" s="73"/>
      <c r="I153" s="73"/>
      <c r="J153" s="73"/>
      <c r="K153" s="73"/>
      <c r="L153" s="73"/>
      <c r="M153" s="73"/>
      <c r="N153" s="73"/>
      <c r="O153" s="73"/>
      <c r="P153" s="73"/>
      <c r="Q153" s="73"/>
      <c r="R153" s="73"/>
      <c r="S153" s="73"/>
      <c r="T153" s="73"/>
      <c r="U153" s="73"/>
    </row>
    <row r="154" spans="2:21" x14ac:dyDescent="0.3">
      <c r="B154" s="73"/>
      <c r="C154" s="74"/>
      <c r="D154" s="73"/>
      <c r="E154" s="73"/>
      <c r="F154" s="73"/>
      <c r="G154" s="73"/>
      <c r="H154" s="73"/>
      <c r="I154" s="73"/>
      <c r="J154" s="73"/>
      <c r="K154" s="73"/>
      <c r="L154" s="73"/>
      <c r="M154" s="73"/>
      <c r="N154" s="73"/>
      <c r="O154" s="73"/>
      <c r="P154" s="73"/>
      <c r="Q154" s="73"/>
      <c r="R154" s="73"/>
      <c r="S154" s="73"/>
      <c r="T154" s="73"/>
      <c r="U154" s="73"/>
    </row>
    <row r="155" spans="2:21" x14ac:dyDescent="0.3">
      <c r="B155" s="73"/>
      <c r="C155" s="74"/>
      <c r="D155" s="73"/>
      <c r="E155" s="73"/>
      <c r="F155" s="73"/>
      <c r="G155" s="73"/>
      <c r="H155" s="73"/>
      <c r="I155" s="73"/>
      <c r="J155" s="73"/>
      <c r="K155" s="73"/>
      <c r="L155" s="73"/>
      <c r="M155" s="73"/>
      <c r="N155" s="73"/>
      <c r="O155" s="73"/>
      <c r="P155" s="73"/>
      <c r="Q155" s="73"/>
      <c r="R155" s="73"/>
      <c r="S155" s="73"/>
      <c r="T155" s="73"/>
      <c r="U155" s="73"/>
    </row>
    <row r="156" spans="2:21" x14ac:dyDescent="0.3">
      <c r="B156" s="73"/>
      <c r="C156" s="74"/>
      <c r="D156" s="73"/>
      <c r="E156" s="73"/>
      <c r="F156" s="73"/>
      <c r="G156" s="73"/>
      <c r="H156" s="73"/>
      <c r="I156" s="73"/>
      <c r="J156" s="73"/>
      <c r="K156" s="73"/>
      <c r="L156" s="73"/>
      <c r="M156" s="73"/>
      <c r="N156" s="73"/>
      <c r="O156" s="73"/>
      <c r="P156" s="73"/>
      <c r="Q156" s="73"/>
      <c r="R156" s="73"/>
      <c r="S156" s="73"/>
      <c r="T156" s="73"/>
      <c r="U156" s="73"/>
    </row>
    <row r="157" spans="2:21" x14ac:dyDescent="0.3">
      <c r="B157" s="73"/>
      <c r="C157" s="74"/>
      <c r="D157" s="73"/>
      <c r="E157" s="73"/>
      <c r="F157" s="73"/>
      <c r="G157" s="73"/>
      <c r="H157" s="73"/>
      <c r="I157" s="73"/>
      <c r="J157" s="73"/>
      <c r="K157" s="73"/>
      <c r="L157" s="73"/>
      <c r="M157" s="73"/>
      <c r="N157" s="73"/>
      <c r="O157" s="73"/>
      <c r="P157" s="73"/>
      <c r="Q157" s="73"/>
      <c r="R157" s="73"/>
      <c r="S157" s="73"/>
      <c r="T157" s="73"/>
      <c r="U157" s="73"/>
    </row>
    <row r="158" spans="2:21" x14ac:dyDescent="0.3">
      <c r="B158" s="73"/>
      <c r="C158" s="74"/>
      <c r="D158" s="73"/>
      <c r="E158" s="73"/>
      <c r="F158" s="73"/>
      <c r="G158" s="73"/>
      <c r="H158" s="73"/>
      <c r="I158" s="73"/>
      <c r="J158" s="73"/>
      <c r="K158" s="73"/>
      <c r="L158" s="73"/>
      <c r="M158" s="73"/>
      <c r="N158" s="73"/>
      <c r="O158" s="73"/>
      <c r="P158" s="73"/>
      <c r="Q158" s="73"/>
      <c r="R158" s="73"/>
      <c r="S158" s="73"/>
      <c r="T158" s="73"/>
      <c r="U158" s="73"/>
    </row>
    <row r="159" spans="2:21" x14ac:dyDescent="0.3">
      <c r="B159" s="73"/>
      <c r="C159" s="74"/>
      <c r="D159" s="73"/>
      <c r="E159" s="73"/>
      <c r="F159" s="73"/>
      <c r="G159" s="73"/>
      <c r="H159" s="73"/>
      <c r="I159" s="73"/>
      <c r="J159" s="73"/>
      <c r="K159" s="73"/>
      <c r="L159" s="73"/>
      <c r="M159" s="73"/>
      <c r="N159" s="73"/>
      <c r="O159" s="73"/>
      <c r="P159" s="73"/>
      <c r="Q159" s="73"/>
      <c r="R159" s="73"/>
      <c r="S159" s="73"/>
      <c r="T159" s="73"/>
      <c r="U159" s="73"/>
    </row>
    <row r="160" spans="2:21" x14ac:dyDescent="0.3">
      <c r="B160" s="73"/>
      <c r="C160" s="74"/>
      <c r="D160" s="73"/>
      <c r="E160" s="73"/>
      <c r="F160" s="73"/>
      <c r="G160" s="73"/>
      <c r="H160" s="73"/>
      <c r="I160" s="73"/>
      <c r="J160" s="73"/>
      <c r="K160" s="73"/>
      <c r="L160" s="73"/>
      <c r="M160" s="73"/>
      <c r="N160" s="73"/>
      <c r="O160" s="73"/>
      <c r="P160" s="73"/>
      <c r="Q160" s="73"/>
      <c r="R160" s="73"/>
      <c r="S160" s="73"/>
      <c r="T160" s="73"/>
      <c r="U160" s="73"/>
    </row>
    <row r="161" spans="2:21" x14ac:dyDescent="0.3">
      <c r="B161" s="73"/>
      <c r="C161" s="74"/>
      <c r="D161" s="73"/>
      <c r="E161" s="73"/>
      <c r="F161" s="73"/>
      <c r="G161" s="73"/>
      <c r="H161" s="73"/>
      <c r="I161" s="73"/>
      <c r="J161" s="73"/>
      <c r="K161" s="73"/>
      <c r="L161" s="73"/>
      <c r="M161" s="73"/>
      <c r="N161" s="73"/>
      <c r="O161" s="73"/>
      <c r="P161" s="73"/>
      <c r="Q161" s="73"/>
      <c r="R161" s="73"/>
      <c r="S161" s="73"/>
      <c r="T161" s="73"/>
      <c r="U161" s="73"/>
    </row>
    <row r="162" spans="2:21" x14ac:dyDescent="0.3">
      <c r="B162" s="73"/>
      <c r="C162" s="74"/>
      <c r="D162" s="73"/>
      <c r="E162" s="73"/>
      <c r="F162" s="73"/>
      <c r="G162" s="73"/>
      <c r="H162" s="73"/>
      <c r="I162" s="73"/>
      <c r="J162" s="73"/>
      <c r="K162" s="73"/>
      <c r="L162" s="73"/>
      <c r="M162" s="73"/>
      <c r="N162" s="73"/>
      <c r="O162" s="73"/>
      <c r="P162" s="73"/>
      <c r="Q162" s="73"/>
      <c r="R162" s="73"/>
      <c r="S162" s="73"/>
      <c r="T162" s="73"/>
      <c r="U162" s="73"/>
    </row>
    <row r="163" spans="2:21" x14ac:dyDescent="0.3">
      <c r="B163" s="73"/>
      <c r="C163" s="74"/>
      <c r="D163" s="73"/>
      <c r="E163" s="73"/>
      <c r="F163" s="73"/>
      <c r="G163" s="73"/>
      <c r="H163" s="73"/>
      <c r="I163" s="73"/>
      <c r="J163" s="73"/>
      <c r="K163" s="73"/>
      <c r="L163" s="73"/>
      <c r="M163" s="73"/>
      <c r="N163" s="73"/>
      <c r="O163" s="73"/>
      <c r="P163" s="73"/>
      <c r="Q163" s="73"/>
      <c r="R163" s="73"/>
      <c r="S163" s="73"/>
      <c r="T163" s="73"/>
      <c r="U163" s="73"/>
    </row>
    <row r="164" spans="2:21" x14ac:dyDescent="0.3">
      <c r="B164" s="73"/>
      <c r="C164" s="74"/>
      <c r="D164" s="73"/>
      <c r="E164" s="73"/>
      <c r="F164" s="73"/>
      <c r="G164" s="73"/>
      <c r="H164" s="73"/>
      <c r="I164" s="73"/>
      <c r="J164" s="73"/>
      <c r="K164" s="73"/>
      <c r="L164" s="73"/>
      <c r="M164" s="73"/>
      <c r="N164" s="73"/>
      <c r="O164" s="73"/>
      <c r="P164" s="73"/>
      <c r="Q164" s="73"/>
      <c r="R164" s="73"/>
      <c r="S164" s="73"/>
      <c r="T164" s="73"/>
      <c r="U164" s="73"/>
    </row>
    <row r="165" spans="2:21" x14ac:dyDescent="0.3">
      <c r="B165" s="73"/>
      <c r="C165" s="74"/>
      <c r="D165" s="73"/>
      <c r="E165" s="73"/>
      <c r="F165" s="73"/>
      <c r="G165" s="73"/>
      <c r="H165" s="73"/>
      <c r="I165" s="73"/>
      <c r="J165" s="73"/>
      <c r="K165" s="73"/>
      <c r="L165" s="73"/>
      <c r="M165" s="73"/>
      <c r="N165" s="73"/>
      <c r="O165" s="73"/>
      <c r="P165" s="73"/>
      <c r="Q165" s="73"/>
      <c r="R165" s="73"/>
      <c r="S165" s="73"/>
      <c r="T165" s="73"/>
      <c r="U165" s="73"/>
    </row>
    <row r="166" spans="2:21" x14ac:dyDescent="0.3">
      <c r="B166" s="73"/>
      <c r="C166" s="74"/>
      <c r="D166" s="73"/>
      <c r="E166" s="73"/>
      <c r="F166" s="73"/>
      <c r="G166" s="73"/>
      <c r="H166" s="73"/>
      <c r="I166" s="73"/>
      <c r="J166" s="73"/>
      <c r="K166" s="73"/>
      <c r="L166" s="73"/>
      <c r="M166" s="73"/>
      <c r="N166" s="73"/>
      <c r="O166" s="73"/>
      <c r="P166" s="73"/>
      <c r="Q166" s="73"/>
      <c r="R166" s="73"/>
      <c r="S166" s="73"/>
      <c r="T166" s="73"/>
      <c r="U166" s="73"/>
    </row>
    <row r="167" spans="2:21" x14ac:dyDescent="0.3">
      <c r="B167" s="73"/>
      <c r="C167" s="74"/>
      <c r="D167" s="73"/>
      <c r="E167" s="73"/>
      <c r="F167" s="73"/>
      <c r="G167" s="73"/>
      <c r="H167" s="73"/>
      <c r="I167" s="73"/>
      <c r="J167" s="73"/>
      <c r="K167" s="73"/>
      <c r="L167" s="73"/>
      <c r="M167" s="73"/>
      <c r="N167" s="73"/>
      <c r="O167" s="73"/>
      <c r="P167" s="73"/>
      <c r="Q167" s="73"/>
      <c r="R167" s="73"/>
      <c r="S167" s="73"/>
      <c r="T167" s="73"/>
      <c r="U167" s="73"/>
    </row>
    <row r="168" spans="2:21" x14ac:dyDescent="0.3">
      <c r="B168" s="73"/>
      <c r="C168" s="74"/>
      <c r="D168" s="73"/>
      <c r="E168" s="73"/>
      <c r="F168" s="73"/>
      <c r="G168" s="73"/>
      <c r="H168" s="73"/>
      <c r="I168" s="73"/>
      <c r="J168" s="73"/>
      <c r="K168" s="73"/>
      <c r="L168" s="73"/>
      <c r="M168" s="73"/>
      <c r="N168" s="73"/>
      <c r="O168" s="73"/>
      <c r="P168" s="73"/>
      <c r="Q168" s="73"/>
      <c r="R168" s="73"/>
      <c r="S168" s="73"/>
      <c r="T168" s="73"/>
      <c r="U168" s="73"/>
    </row>
    <row r="169" spans="2:21" x14ac:dyDescent="0.3">
      <c r="B169" s="73"/>
      <c r="C169" s="74"/>
      <c r="D169" s="73"/>
      <c r="E169" s="73"/>
      <c r="F169" s="73"/>
      <c r="G169" s="73"/>
      <c r="H169" s="73"/>
      <c r="I169" s="73"/>
      <c r="J169" s="73"/>
      <c r="K169" s="73"/>
      <c r="L169" s="73"/>
      <c r="M169" s="73"/>
      <c r="N169" s="73"/>
      <c r="O169" s="73"/>
      <c r="P169" s="73"/>
      <c r="Q169" s="73"/>
      <c r="R169" s="73"/>
      <c r="S169" s="73"/>
      <c r="T169" s="73"/>
      <c r="U169" s="73"/>
    </row>
    <row r="170" spans="2:21" x14ac:dyDescent="0.3">
      <c r="B170" s="73"/>
      <c r="C170" s="74"/>
      <c r="D170" s="73"/>
      <c r="E170" s="73"/>
      <c r="F170" s="73"/>
      <c r="G170" s="73"/>
      <c r="H170" s="73"/>
      <c r="I170" s="73"/>
      <c r="J170" s="73"/>
      <c r="K170" s="73"/>
      <c r="L170" s="73"/>
      <c r="M170" s="73"/>
      <c r="N170" s="73"/>
      <c r="O170" s="73"/>
      <c r="P170" s="73"/>
      <c r="Q170" s="73"/>
      <c r="R170" s="73"/>
      <c r="S170" s="73"/>
      <c r="T170" s="73"/>
      <c r="U170" s="73"/>
    </row>
    <row r="171" spans="2:21" x14ac:dyDescent="0.3">
      <c r="B171" s="73"/>
      <c r="C171" s="74"/>
      <c r="D171" s="73"/>
      <c r="E171" s="73"/>
      <c r="F171" s="73"/>
      <c r="G171" s="73"/>
      <c r="H171" s="73"/>
      <c r="I171" s="73"/>
      <c r="J171" s="73"/>
      <c r="K171" s="73"/>
      <c r="L171" s="73"/>
      <c r="M171" s="73"/>
      <c r="N171" s="73"/>
      <c r="O171" s="73"/>
      <c r="P171" s="73"/>
      <c r="Q171" s="73"/>
      <c r="R171" s="73"/>
      <c r="S171" s="73"/>
      <c r="T171" s="73"/>
      <c r="U171" s="73"/>
    </row>
    <row r="172" spans="2:21" x14ac:dyDescent="0.3">
      <c r="B172" s="73"/>
      <c r="C172" s="74"/>
      <c r="D172" s="73"/>
      <c r="E172" s="73"/>
      <c r="F172" s="73"/>
      <c r="G172" s="73"/>
      <c r="H172" s="73"/>
      <c r="I172" s="73"/>
      <c r="J172" s="73"/>
      <c r="K172" s="73"/>
      <c r="L172" s="73"/>
      <c r="M172" s="73"/>
      <c r="N172" s="73"/>
      <c r="O172" s="73"/>
      <c r="P172" s="73"/>
      <c r="Q172" s="73"/>
      <c r="R172" s="73"/>
      <c r="S172" s="73"/>
      <c r="T172" s="73"/>
      <c r="U172" s="73"/>
    </row>
    <row r="173" spans="2:21" x14ac:dyDescent="0.3">
      <c r="B173" s="73"/>
      <c r="C173" s="74"/>
      <c r="D173" s="73"/>
      <c r="E173" s="73"/>
      <c r="F173" s="73"/>
      <c r="G173" s="73"/>
      <c r="H173" s="73"/>
      <c r="I173" s="73"/>
      <c r="J173" s="73"/>
      <c r="K173" s="73"/>
      <c r="L173" s="73"/>
      <c r="M173" s="73"/>
      <c r="N173" s="73"/>
      <c r="O173" s="73"/>
      <c r="P173" s="73"/>
      <c r="Q173" s="73"/>
      <c r="R173" s="73"/>
      <c r="S173" s="73"/>
      <c r="T173" s="73"/>
      <c r="U173" s="73"/>
    </row>
    <row r="174" spans="2:21" x14ac:dyDescent="0.3">
      <c r="B174" s="73"/>
      <c r="C174" s="74"/>
      <c r="D174" s="73"/>
      <c r="E174" s="73"/>
      <c r="F174" s="73"/>
      <c r="G174" s="73"/>
      <c r="H174" s="73"/>
      <c r="I174" s="73"/>
      <c r="J174" s="73"/>
      <c r="K174" s="73"/>
      <c r="L174" s="73"/>
      <c r="M174" s="73"/>
      <c r="N174" s="73"/>
      <c r="O174" s="73"/>
      <c r="P174" s="73"/>
      <c r="Q174" s="73"/>
      <c r="R174" s="73"/>
      <c r="S174" s="73"/>
      <c r="T174" s="73"/>
      <c r="U174" s="73"/>
    </row>
    <row r="175" spans="2:21" x14ac:dyDescent="0.3">
      <c r="B175" s="73"/>
      <c r="C175" s="74"/>
      <c r="D175" s="73"/>
      <c r="E175" s="73"/>
      <c r="F175" s="73"/>
      <c r="G175" s="73"/>
      <c r="H175" s="73"/>
      <c r="I175" s="73"/>
      <c r="J175" s="73"/>
      <c r="K175" s="73"/>
      <c r="L175" s="73"/>
      <c r="M175" s="73"/>
      <c r="N175" s="73"/>
      <c r="O175" s="73"/>
      <c r="P175" s="73"/>
      <c r="Q175" s="73"/>
      <c r="R175" s="73"/>
      <c r="S175" s="73"/>
      <c r="T175" s="73"/>
      <c r="U175" s="73"/>
    </row>
    <row r="176" spans="2:21" x14ac:dyDescent="0.3">
      <c r="B176" s="73"/>
      <c r="C176" s="74"/>
      <c r="D176" s="73"/>
      <c r="E176" s="73"/>
      <c r="F176" s="73"/>
      <c r="G176" s="73"/>
      <c r="H176" s="73"/>
      <c r="I176" s="73"/>
      <c r="J176" s="73"/>
      <c r="K176" s="73"/>
      <c r="L176" s="73"/>
      <c r="M176" s="73"/>
      <c r="N176" s="73"/>
      <c r="O176" s="73"/>
      <c r="P176" s="73"/>
      <c r="Q176" s="73"/>
      <c r="R176" s="73"/>
      <c r="S176" s="73"/>
      <c r="T176" s="73"/>
      <c r="U176" s="73"/>
    </row>
    <row r="177" spans="2:21" x14ac:dyDescent="0.3">
      <c r="B177" s="73"/>
      <c r="C177" s="74"/>
      <c r="D177" s="73"/>
      <c r="E177" s="73"/>
      <c r="F177" s="73"/>
      <c r="G177" s="73"/>
      <c r="H177" s="73"/>
      <c r="I177" s="73"/>
      <c r="J177" s="73"/>
      <c r="K177" s="73"/>
      <c r="L177" s="73"/>
      <c r="M177" s="73"/>
      <c r="N177" s="73"/>
      <c r="O177" s="73"/>
      <c r="P177" s="73"/>
      <c r="Q177" s="73"/>
      <c r="R177" s="73"/>
      <c r="S177" s="73"/>
      <c r="T177" s="73"/>
      <c r="U177" s="73"/>
    </row>
    <row r="178" spans="2:21" x14ac:dyDescent="0.3">
      <c r="B178" s="73"/>
      <c r="C178" s="74"/>
      <c r="D178" s="73"/>
      <c r="E178" s="73"/>
      <c r="F178" s="73"/>
      <c r="G178" s="73"/>
      <c r="H178" s="73"/>
      <c r="I178" s="73"/>
      <c r="J178" s="73"/>
      <c r="K178" s="73"/>
      <c r="L178" s="73"/>
      <c r="M178" s="73"/>
      <c r="N178" s="73"/>
      <c r="O178" s="73"/>
      <c r="P178" s="73"/>
      <c r="Q178" s="73"/>
      <c r="R178" s="73"/>
      <c r="S178" s="73"/>
      <c r="T178" s="73"/>
      <c r="U178" s="73"/>
    </row>
    <row r="179" spans="2:21" x14ac:dyDescent="0.3">
      <c r="B179" s="73"/>
      <c r="C179" s="74"/>
      <c r="D179" s="73"/>
      <c r="E179" s="73"/>
      <c r="F179" s="73"/>
      <c r="G179" s="73"/>
      <c r="H179" s="73"/>
      <c r="I179" s="73"/>
      <c r="J179" s="73"/>
      <c r="K179" s="73"/>
      <c r="L179" s="73"/>
      <c r="M179" s="73"/>
      <c r="N179" s="73"/>
      <c r="O179" s="73"/>
      <c r="P179" s="73"/>
      <c r="Q179" s="73"/>
      <c r="R179" s="73"/>
      <c r="S179" s="73"/>
      <c r="T179" s="73"/>
      <c r="U179" s="73"/>
    </row>
    <row r="180" spans="2:21" x14ac:dyDescent="0.3">
      <c r="B180" s="73"/>
      <c r="C180" s="74"/>
      <c r="D180" s="73"/>
      <c r="E180" s="73"/>
      <c r="F180" s="73"/>
      <c r="G180" s="73"/>
      <c r="H180" s="73"/>
      <c r="I180" s="73"/>
      <c r="J180" s="73"/>
      <c r="K180" s="73"/>
      <c r="L180" s="73"/>
      <c r="M180" s="73"/>
      <c r="N180" s="73"/>
      <c r="O180" s="73"/>
      <c r="P180" s="73"/>
      <c r="Q180" s="73"/>
      <c r="R180" s="73"/>
      <c r="S180" s="73"/>
      <c r="T180" s="73"/>
      <c r="U180" s="73"/>
    </row>
    <row r="181" spans="2:21" x14ac:dyDescent="0.3">
      <c r="B181" s="73"/>
      <c r="C181" s="74"/>
      <c r="D181" s="73"/>
      <c r="E181" s="73"/>
      <c r="F181" s="73"/>
      <c r="G181" s="73"/>
      <c r="H181" s="73"/>
      <c r="I181" s="73"/>
      <c r="J181" s="73"/>
      <c r="K181" s="73"/>
      <c r="L181" s="73"/>
      <c r="M181" s="73"/>
      <c r="N181" s="73"/>
      <c r="O181" s="73"/>
      <c r="P181" s="73"/>
      <c r="Q181" s="73"/>
      <c r="R181" s="73"/>
      <c r="S181" s="73"/>
      <c r="T181" s="73"/>
      <c r="U181" s="73"/>
    </row>
    <row r="182" spans="2:21" x14ac:dyDescent="0.3">
      <c r="B182" s="73"/>
      <c r="C182" s="74"/>
      <c r="D182" s="73"/>
      <c r="E182" s="73"/>
      <c r="F182" s="73"/>
      <c r="G182" s="73"/>
      <c r="H182" s="73"/>
      <c r="I182" s="73"/>
      <c r="J182" s="73"/>
      <c r="K182" s="73"/>
      <c r="L182" s="73"/>
      <c r="M182" s="73"/>
      <c r="N182" s="73"/>
      <c r="O182" s="73"/>
      <c r="P182" s="73"/>
      <c r="Q182" s="73"/>
      <c r="R182" s="73"/>
      <c r="S182" s="73"/>
      <c r="T182" s="73"/>
      <c r="U182" s="73"/>
    </row>
    <row r="183" spans="2:21" x14ac:dyDescent="0.3">
      <c r="B183" s="73"/>
      <c r="C183" s="74"/>
      <c r="D183" s="73"/>
      <c r="E183" s="73"/>
      <c r="F183" s="73"/>
      <c r="G183" s="73"/>
      <c r="H183" s="73"/>
      <c r="I183" s="73"/>
      <c r="J183" s="73"/>
      <c r="K183" s="73"/>
      <c r="L183" s="73"/>
      <c r="M183" s="73"/>
      <c r="N183" s="73"/>
      <c r="O183" s="73"/>
      <c r="P183" s="73"/>
      <c r="Q183" s="73"/>
      <c r="R183" s="73"/>
      <c r="S183" s="73"/>
      <c r="T183" s="73"/>
      <c r="U183" s="73"/>
    </row>
    <row r="184" spans="2:21" x14ac:dyDescent="0.3">
      <c r="B184" s="73"/>
      <c r="C184" s="74"/>
      <c r="D184" s="73"/>
      <c r="E184" s="73"/>
      <c r="F184" s="73"/>
      <c r="G184" s="73"/>
      <c r="H184" s="73"/>
      <c r="I184" s="73"/>
      <c r="J184" s="73"/>
      <c r="K184" s="73"/>
      <c r="L184" s="73"/>
      <c r="M184" s="73"/>
      <c r="N184" s="73"/>
      <c r="O184" s="73"/>
      <c r="P184" s="73"/>
      <c r="Q184" s="73"/>
      <c r="R184" s="73"/>
      <c r="S184" s="73"/>
      <c r="T184" s="73"/>
      <c r="U184" s="73"/>
    </row>
    <row r="185" spans="2:21" x14ac:dyDescent="0.3">
      <c r="B185" s="73"/>
      <c r="C185" s="74"/>
      <c r="D185" s="73"/>
      <c r="E185" s="73"/>
      <c r="F185" s="73"/>
      <c r="G185" s="73"/>
      <c r="H185" s="73"/>
      <c r="I185" s="73"/>
      <c r="J185" s="73"/>
      <c r="K185" s="73"/>
      <c r="L185" s="73"/>
      <c r="M185" s="73"/>
      <c r="N185" s="73"/>
      <c r="O185" s="73"/>
      <c r="P185" s="73"/>
      <c r="Q185" s="73"/>
      <c r="R185" s="73"/>
      <c r="S185" s="73"/>
      <c r="T185" s="73"/>
      <c r="U185" s="73"/>
    </row>
    <row r="186" spans="2:21" x14ac:dyDescent="0.3">
      <c r="B186" s="73"/>
      <c r="C186" s="74"/>
      <c r="D186" s="73"/>
      <c r="E186" s="73"/>
      <c r="F186" s="73"/>
      <c r="G186" s="73"/>
      <c r="H186" s="73"/>
      <c r="I186" s="73"/>
      <c r="J186" s="73"/>
      <c r="K186" s="73"/>
      <c r="L186" s="73"/>
      <c r="M186" s="73"/>
      <c r="N186" s="73"/>
      <c r="O186" s="73"/>
      <c r="P186" s="73"/>
      <c r="Q186" s="73"/>
      <c r="R186" s="73"/>
      <c r="S186" s="73"/>
      <c r="T186" s="73"/>
      <c r="U186" s="73"/>
    </row>
    <row r="187" spans="2:21" x14ac:dyDescent="0.3">
      <c r="B187" s="73"/>
      <c r="C187" s="74"/>
      <c r="D187" s="73"/>
      <c r="E187" s="73"/>
      <c r="F187" s="73"/>
      <c r="G187" s="73"/>
      <c r="H187" s="73"/>
      <c r="I187" s="73"/>
      <c r="J187" s="73"/>
      <c r="K187" s="73"/>
      <c r="L187" s="73"/>
      <c r="M187" s="73"/>
      <c r="N187" s="73"/>
      <c r="O187" s="73"/>
      <c r="P187" s="73"/>
      <c r="Q187" s="73"/>
      <c r="R187" s="73"/>
      <c r="S187" s="73"/>
      <c r="T187" s="73"/>
      <c r="U187" s="73"/>
    </row>
    <row r="188" spans="2:21" x14ac:dyDescent="0.3">
      <c r="B188" s="73"/>
      <c r="C188" s="74"/>
      <c r="D188" s="73"/>
      <c r="E188" s="73"/>
      <c r="F188" s="73"/>
      <c r="G188" s="73"/>
      <c r="H188" s="73"/>
      <c r="I188" s="73"/>
      <c r="J188" s="73"/>
      <c r="K188" s="73"/>
      <c r="L188" s="73"/>
      <c r="M188" s="73"/>
      <c r="N188" s="73"/>
      <c r="O188" s="73"/>
      <c r="P188" s="73"/>
      <c r="Q188" s="73"/>
      <c r="R188" s="73"/>
      <c r="S188" s="73"/>
      <c r="T188" s="73"/>
      <c r="U188" s="73"/>
    </row>
    <row r="189" spans="2:21" x14ac:dyDescent="0.3">
      <c r="B189" s="73"/>
      <c r="C189" s="74"/>
      <c r="D189" s="73"/>
      <c r="E189" s="73"/>
      <c r="F189" s="73"/>
      <c r="G189" s="73"/>
      <c r="H189" s="73"/>
      <c r="I189" s="73"/>
      <c r="J189" s="73"/>
      <c r="K189" s="73"/>
      <c r="L189" s="73"/>
      <c r="M189" s="73"/>
      <c r="N189" s="73"/>
      <c r="O189" s="73"/>
      <c r="P189" s="73"/>
      <c r="Q189" s="73"/>
      <c r="R189" s="73"/>
      <c r="S189" s="73"/>
      <c r="T189" s="73"/>
      <c r="U189" s="73"/>
    </row>
    <row r="190" spans="2:21" x14ac:dyDescent="0.3">
      <c r="B190" s="73"/>
      <c r="C190" s="74"/>
      <c r="D190" s="73"/>
      <c r="E190" s="73"/>
      <c r="F190" s="73"/>
      <c r="G190" s="73"/>
      <c r="H190" s="73"/>
      <c r="I190" s="73"/>
      <c r="J190" s="73"/>
      <c r="K190" s="73"/>
      <c r="L190" s="73"/>
      <c r="M190" s="73"/>
      <c r="N190" s="73"/>
      <c r="O190" s="73"/>
      <c r="P190" s="73"/>
      <c r="Q190" s="73"/>
      <c r="R190" s="73"/>
      <c r="S190" s="73"/>
      <c r="T190" s="73"/>
      <c r="U190" s="73"/>
    </row>
    <row r="191" spans="2:21" x14ac:dyDescent="0.3">
      <c r="B191" s="73"/>
      <c r="C191" s="74"/>
      <c r="D191" s="73"/>
      <c r="E191" s="73"/>
      <c r="F191" s="73"/>
      <c r="G191" s="73"/>
      <c r="H191" s="73"/>
      <c r="I191" s="73"/>
      <c r="J191" s="73"/>
      <c r="K191" s="73"/>
      <c r="L191" s="73"/>
      <c r="M191" s="73"/>
      <c r="N191" s="73"/>
      <c r="O191" s="73"/>
      <c r="P191" s="73"/>
      <c r="Q191" s="73"/>
      <c r="R191" s="73"/>
      <c r="S191" s="73"/>
      <c r="T191" s="73"/>
      <c r="U191" s="73"/>
    </row>
    <row r="192" spans="2:21" x14ac:dyDescent="0.3">
      <c r="B192" s="73"/>
      <c r="C192" s="74"/>
      <c r="D192" s="73"/>
      <c r="E192" s="73"/>
      <c r="F192" s="73"/>
      <c r="G192" s="73"/>
      <c r="H192" s="73"/>
      <c r="I192" s="73"/>
      <c r="J192" s="73"/>
      <c r="K192" s="73"/>
      <c r="L192" s="73"/>
      <c r="M192" s="73"/>
      <c r="N192" s="73"/>
      <c r="O192" s="73"/>
      <c r="P192" s="73"/>
      <c r="Q192" s="73"/>
      <c r="R192" s="73"/>
      <c r="S192" s="73"/>
      <c r="T192" s="73"/>
      <c r="U192" s="73"/>
    </row>
    <row r="193" spans="2:21" x14ac:dyDescent="0.3">
      <c r="B193" s="73"/>
      <c r="C193" s="74"/>
      <c r="D193" s="73"/>
      <c r="E193" s="73"/>
      <c r="F193" s="73"/>
      <c r="G193" s="73"/>
      <c r="H193" s="73"/>
      <c r="I193" s="73"/>
      <c r="J193" s="73"/>
      <c r="K193" s="73"/>
      <c r="L193" s="73"/>
      <c r="M193" s="73"/>
      <c r="N193" s="73"/>
      <c r="O193" s="73"/>
      <c r="P193" s="73"/>
      <c r="Q193" s="73"/>
      <c r="R193" s="73"/>
      <c r="S193" s="73"/>
      <c r="T193" s="73"/>
      <c r="U193" s="73"/>
    </row>
    <row r="194" spans="2:21" x14ac:dyDescent="0.3">
      <c r="B194" s="73"/>
      <c r="C194" s="74"/>
      <c r="D194" s="73"/>
      <c r="E194" s="73"/>
      <c r="F194" s="73"/>
      <c r="G194" s="73"/>
      <c r="H194" s="73"/>
      <c r="I194" s="73"/>
      <c r="J194" s="73"/>
      <c r="K194" s="73"/>
      <c r="L194" s="73"/>
      <c r="M194" s="73"/>
      <c r="N194" s="73"/>
      <c r="O194" s="73"/>
      <c r="P194" s="73"/>
      <c r="Q194" s="73"/>
      <c r="R194" s="73"/>
      <c r="S194" s="73"/>
      <c r="T194" s="73"/>
      <c r="U194" s="73"/>
    </row>
    <row r="195" spans="2:21" x14ac:dyDescent="0.3">
      <c r="B195" s="73"/>
      <c r="C195" s="74"/>
      <c r="D195" s="73"/>
      <c r="E195" s="73"/>
      <c r="F195" s="73"/>
      <c r="G195" s="73"/>
      <c r="H195" s="73"/>
      <c r="I195" s="73"/>
      <c r="J195" s="73"/>
      <c r="K195" s="73"/>
      <c r="L195" s="73"/>
      <c r="M195" s="73"/>
      <c r="N195" s="73"/>
      <c r="O195" s="73"/>
      <c r="P195" s="73"/>
      <c r="Q195" s="73"/>
      <c r="R195" s="73"/>
      <c r="S195" s="73"/>
      <c r="T195" s="73"/>
      <c r="U195" s="73"/>
    </row>
    <row r="196" spans="2:21" x14ac:dyDescent="0.3">
      <c r="B196" s="73"/>
      <c r="C196" s="74"/>
      <c r="D196" s="73"/>
      <c r="E196" s="73"/>
      <c r="F196" s="73"/>
      <c r="G196" s="73"/>
      <c r="H196" s="73"/>
      <c r="I196" s="73"/>
      <c r="J196" s="73"/>
      <c r="K196" s="73"/>
      <c r="L196" s="73"/>
      <c r="M196" s="73"/>
      <c r="N196" s="73"/>
      <c r="O196" s="73"/>
      <c r="P196" s="73"/>
      <c r="Q196" s="73"/>
      <c r="R196" s="73"/>
      <c r="S196" s="73"/>
      <c r="T196" s="73"/>
      <c r="U196" s="73"/>
    </row>
    <row r="197" spans="2:21" x14ac:dyDescent="0.3">
      <c r="B197" s="73"/>
      <c r="C197" s="74"/>
      <c r="D197" s="73"/>
      <c r="E197" s="73"/>
      <c r="F197" s="73"/>
      <c r="G197" s="73"/>
      <c r="H197" s="73"/>
      <c r="I197" s="73"/>
      <c r="J197" s="73"/>
      <c r="K197" s="73"/>
      <c r="L197" s="73"/>
      <c r="M197" s="73"/>
      <c r="N197" s="73"/>
      <c r="O197" s="73"/>
      <c r="P197" s="73"/>
      <c r="Q197" s="73"/>
      <c r="R197" s="73"/>
      <c r="S197" s="73"/>
      <c r="T197" s="73"/>
      <c r="U197" s="73"/>
    </row>
    <row r="198" spans="2:21" x14ac:dyDescent="0.3">
      <c r="B198" s="73"/>
      <c r="C198" s="74"/>
      <c r="D198" s="73"/>
      <c r="E198" s="73"/>
      <c r="F198" s="73"/>
      <c r="G198" s="73"/>
      <c r="H198" s="73"/>
      <c r="I198" s="73"/>
      <c r="J198" s="73"/>
      <c r="K198" s="73"/>
      <c r="L198" s="73"/>
      <c r="M198" s="73"/>
      <c r="N198" s="73"/>
      <c r="O198" s="73"/>
      <c r="P198" s="73"/>
      <c r="Q198" s="73"/>
      <c r="R198" s="73"/>
      <c r="S198" s="73"/>
      <c r="T198" s="73"/>
      <c r="U198" s="73"/>
    </row>
    <row r="199" spans="2:21" x14ac:dyDescent="0.3">
      <c r="B199" s="73"/>
      <c r="C199" s="74"/>
      <c r="D199" s="73"/>
      <c r="E199" s="73"/>
      <c r="F199" s="73"/>
      <c r="G199" s="73"/>
      <c r="H199" s="73"/>
      <c r="I199" s="73"/>
      <c r="J199" s="73"/>
      <c r="K199" s="73"/>
      <c r="L199" s="73"/>
      <c r="M199" s="73"/>
      <c r="N199" s="73"/>
      <c r="O199" s="73"/>
      <c r="P199" s="73"/>
      <c r="Q199" s="73"/>
      <c r="R199" s="73"/>
      <c r="S199" s="73"/>
      <c r="T199" s="73"/>
      <c r="U199" s="73"/>
    </row>
    <row r="200" spans="2:21" x14ac:dyDescent="0.3">
      <c r="B200" s="73"/>
      <c r="C200" s="74"/>
      <c r="D200" s="73"/>
      <c r="E200" s="73"/>
      <c r="F200" s="73"/>
      <c r="G200" s="73"/>
      <c r="H200" s="73"/>
      <c r="I200" s="73"/>
      <c r="J200" s="73"/>
      <c r="K200" s="73"/>
      <c r="L200" s="73"/>
      <c r="M200" s="73"/>
      <c r="N200" s="73"/>
      <c r="O200" s="73"/>
      <c r="P200" s="73"/>
      <c r="Q200" s="73"/>
      <c r="R200" s="73"/>
      <c r="S200" s="73"/>
      <c r="T200" s="73"/>
      <c r="U200" s="73"/>
    </row>
    <row r="201" spans="2:21" x14ac:dyDescent="0.3">
      <c r="B201" s="73"/>
      <c r="C201" s="74"/>
      <c r="D201" s="73"/>
      <c r="E201" s="73"/>
      <c r="F201" s="73"/>
      <c r="G201" s="73"/>
      <c r="H201" s="73"/>
      <c r="I201" s="73"/>
      <c r="J201" s="73"/>
      <c r="K201" s="73"/>
      <c r="L201" s="73"/>
      <c r="M201" s="73"/>
      <c r="N201" s="73"/>
      <c r="O201" s="73"/>
      <c r="P201" s="73"/>
      <c r="Q201" s="73"/>
      <c r="R201" s="73"/>
      <c r="S201" s="73"/>
      <c r="T201" s="73"/>
      <c r="U201" s="73"/>
    </row>
    <row r="202" spans="2:21" x14ac:dyDescent="0.3">
      <c r="B202" s="73"/>
      <c r="C202" s="74"/>
      <c r="D202" s="73"/>
      <c r="E202" s="73"/>
      <c r="F202" s="73"/>
      <c r="G202" s="73"/>
      <c r="H202" s="73"/>
      <c r="I202" s="73"/>
      <c r="J202" s="73"/>
      <c r="K202" s="73"/>
      <c r="L202" s="73"/>
      <c r="M202" s="73"/>
      <c r="N202" s="73"/>
      <c r="O202" s="73"/>
      <c r="P202" s="73"/>
      <c r="Q202" s="73"/>
      <c r="R202" s="73"/>
      <c r="S202" s="73"/>
      <c r="T202" s="73"/>
      <c r="U202" s="73"/>
    </row>
    <row r="203" spans="2:21" x14ac:dyDescent="0.3">
      <c r="B203" s="73"/>
      <c r="C203" s="74"/>
      <c r="D203" s="73"/>
      <c r="E203" s="73"/>
      <c r="F203" s="73"/>
      <c r="G203" s="73"/>
      <c r="H203" s="73"/>
      <c r="I203" s="73"/>
      <c r="J203" s="73"/>
      <c r="K203" s="73"/>
      <c r="L203" s="73"/>
      <c r="M203" s="73"/>
      <c r="N203" s="73"/>
      <c r="O203" s="73"/>
      <c r="P203" s="73"/>
      <c r="Q203" s="73"/>
      <c r="R203" s="73"/>
      <c r="S203" s="73"/>
      <c r="T203" s="73"/>
      <c r="U203" s="73"/>
    </row>
    <row r="204" spans="2:21" x14ac:dyDescent="0.3">
      <c r="B204" s="73"/>
      <c r="C204" s="74"/>
      <c r="D204" s="73"/>
      <c r="E204" s="73"/>
      <c r="F204" s="73"/>
      <c r="G204" s="73"/>
      <c r="H204" s="73"/>
      <c r="I204" s="73"/>
      <c r="J204" s="73"/>
      <c r="K204" s="73"/>
      <c r="L204" s="73"/>
      <c r="M204" s="73"/>
      <c r="N204" s="73"/>
      <c r="O204" s="73"/>
      <c r="P204" s="73"/>
      <c r="Q204" s="73"/>
      <c r="R204" s="73"/>
      <c r="S204" s="73"/>
      <c r="T204" s="73"/>
      <c r="U204" s="73"/>
    </row>
    <row r="205" spans="2:21" x14ac:dyDescent="0.3">
      <c r="B205" s="73"/>
      <c r="C205" s="74"/>
      <c r="D205" s="73"/>
      <c r="E205" s="73"/>
      <c r="F205" s="73"/>
      <c r="G205" s="73"/>
      <c r="H205" s="73"/>
      <c r="I205" s="73"/>
      <c r="J205" s="73"/>
      <c r="K205" s="73"/>
      <c r="L205" s="73"/>
      <c r="M205" s="73"/>
      <c r="N205" s="73"/>
      <c r="O205" s="73"/>
      <c r="P205" s="73"/>
      <c r="Q205" s="73"/>
      <c r="R205" s="73"/>
      <c r="S205" s="73"/>
      <c r="T205" s="73"/>
      <c r="U205" s="73"/>
    </row>
    <row r="206" spans="2:21" x14ac:dyDescent="0.3">
      <c r="B206" s="73"/>
      <c r="C206" s="74"/>
      <c r="D206" s="73"/>
      <c r="E206" s="73"/>
      <c r="F206" s="73"/>
      <c r="G206" s="73"/>
      <c r="H206" s="73"/>
      <c r="I206" s="73"/>
      <c r="J206" s="73"/>
      <c r="K206" s="73"/>
      <c r="L206" s="73"/>
      <c r="M206" s="73"/>
      <c r="N206" s="73"/>
      <c r="O206" s="73"/>
      <c r="P206" s="73"/>
      <c r="Q206" s="73"/>
      <c r="R206" s="73"/>
      <c r="S206" s="73"/>
      <c r="T206" s="73"/>
      <c r="U206" s="73"/>
    </row>
    <row r="207" spans="2:21" x14ac:dyDescent="0.3">
      <c r="B207" s="73"/>
      <c r="C207" s="74"/>
      <c r="D207" s="73"/>
      <c r="E207" s="73"/>
      <c r="F207" s="73"/>
      <c r="G207" s="73"/>
      <c r="H207" s="73"/>
      <c r="I207" s="73"/>
      <c r="J207" s="73"/>
      <c r="K207" s="73"/>
      <c r="L207" s="73"/>
      <c r="M207" s="73"/>
      <c r="N207" s="73"/>
      <c r="O207" s="73"/>
      <c r="P207" s="73"/>
      <c r="Q207" s="73"/>
      <c r="R207" s="73"/>
      <c r="S207" s="73"/>
      <c r="T207" s="73"/>
      <c r="U207" s="73"/>
    </row>
    <row r="208" spans="2:21" x14ac:dyDescent="0.3">
      <c r="B208" s="73"/>
      <c r="C208" s="74"/>
      <c r="D208" s="73"/>
      <c r="E208" s="73"/>
      <c r="F208" s="73"/>
      <c r="G208" s="73"/>
      <c r="H208" s="73"/>
      <c r="I208" s="73"/>
      <c r="J208" s="73"/>
      <c r="K208" s="73"/>
      <c r="L208" s="73"/>
      <c r="M208" s="73"/>
      <c r="N208" s="73"/>
      <c r="O208" s="73"/>
      <c r="P208" s="73"/>
      <c r="Q208" s="73"/>
      <c r="R208" s="73"/>
      <c r="S208" s="73"/>
      <c r="T208" s="73"/>
      <c r="U208" s="73"/>
    </row>
    <row r="209" spans="2:21" x14ac:dyDescent="0.3">
      <c r="B209" s="73"/>
      <c r="C209" s="74"/>
      <c r="D209" s="73"/>
      <c r="E209" s="73"/>
      <c r="F209" s="73"/>
      <c r="G209" s="73"/>
      <c r="H209" s="73"/>
      <c r="I209" s="73"/>
      <c r="J209" s="73"/>
      <c r="K209" s="73"/>
      <c r="L209" s="73"/>
      <c r="M209" s="73"/>
      <c r="N209" s="73"/>
      <c r="O209" s="73"/>
      <c r="P209" s="73"/>
      <c r="Q209" s="73"/>
      <c r="R209" s="73"/>
      <c r="S209" s="73"/>
      <c r="T209" s="73"/>
      <c r="U209" s="73"/>
    </row>
    <row r="210" spans="2:21" x14ac:dyDescent="0.3">
      <c r="B210" s="73"/>
      <c r="C210" s="74"/>
      <c r="D210" s="73"/>
      <c r="E210" s="73"/>
      <c r="F210" s="73"/>
      <c r="G210" s="73"/>
      <c r="H210" s="73"/>
      <c r="I210" s="73"/>
      <c r="J210" s="73"/>
      <c r="K210" s="73"/>
      <c r="L210" s="73"/>
      <c r="M210" s="73"/>
      <c r="N210" s="73"/>
      <c r="O210" s="73"/>
      <c r="P210" s="73"/>
      <c r="Q210" s="73"/>
      <c r="R210" s="73"/>
      <c r="S210" s="73"/>
      <c r="T210" s="73"/>
      <c r="U210" s="73"/>
    </row>
    <row r="211" spans="2:21" x14ac:dyDescent="0.3">
      <c r="B211" s="73"/>
      <c r="C211" s="74"/>
      <c r="D211" s="73"/>
      <c r="E211" s="73"/>
      <c r="F211" s="73"/>
      <c r="G211" s="73"/>
      <c r="H211" s="73"/>
      <c r="I211" s="73"/>
      <c r="J211" s="73"/>
      <c r="K211" s="73"/>
      <c r="L211" s="73"/>
      <c r="M211" s="73"/>
      <c r="N211" s="73"/>
      <c r="O211" s="73"/>
      <c r="P211" s="73"/>
      <c r="Q211" s="73"/>
      <c r="R211" s="73"/>
      <c r="S211" s="73"/>
      <c r="T211" s="73"/>
      <c r="U211" s="73"/>
    </row>
    <row r="212" spans="2:21" x14ac:dyDescent="0.3">
      <c r="B212" s="73"/>
      <c r="C212" s="74"/>
      <c r="D212" s="73"/>
      <c r="E212" s="73"/>
      <c r="F212" s="73"/>
      <c r="G212" s="73"/>
      <c r="H212" s="73"/>
      <c r="I212" s="73"/>
      <c r="J212" s="73"/>
      <c r="K212" s="73"/>
      <c r="L212" s="73"/>
      <c r="M212" s="73"/>
      <c r="N212" s="73"/>
      <c r="O212" s="73"/>
      <c r="P212" s="73"/>
      <c r="Q212" s="73"/>
      <c r="R212" s="73"/>
      <c r="S212" s="73"/>
      <c r="T212" s="73"/>
      <c r="U212" s="73"/>
    </row>
    <row r="213" spans="2:21" x14ac:dyDescent="0.3">
      <c r="B213" s="73"/>
      <c r="C213" s="74"/>
      <c r="D213" s="73"/>
      <c r="E213" s="73"/>
      <c r="F213" s="73"/>
      <c r="G213" s="73"/>
      <c r="H213" s="73"/>
      <c r="I213" s="73"/>
      <c r="J213" s="73"/>
      <c r="K213" s="73"/>
      <c r="L213" s="73"/>
      <c r="M213" s="73"/>
      <c r="N213" s="73"/>
      <c r="O213" s="73"/>
      <c r="P213" s="73"/>
      <c r="Q213" s="73"/>
      <c r="R213" s="73"/>
      <c r="S213" s="73"/>
      <c r="T213" s="73"/>
      <c r="U213" s="73"/>
    </row>
    <row r="214" spans="2:21" x14ac:dyDescent="0.3">
      <c r="B214" s="73"/>
      <c r="C214" s="74"/>
      <c r="D214" s="73"/>
      <c r="E214" s="73"/>
      <c r="F214" s="73"/>
      <c r="G214" s="73"/>
      <c r="H214" s="73"/>
      <c r="I214" s="73"/>
      <c r="J214" s="73"/>
      <c r="K214" s="73"/>
      <c r="L214" s="73"/>
      <c r="M214" s="73"/>
      <c r="N214" s="73"/>
      <c r="O214" s="73"/>
      <c r="P214" s="73"/>
      <c r="Q214" s="73"/>
      <c r="R214" s="73"/>
      <c r="S214" s="73"/>
      <c r="T214" s="73"/>
      <c r="U214" s="73"/>
    </row>
    <row r="215" spans="2:21" x14ac:dyDescent="0.3">
      <c r="B215" s="73"/>
      <c r="C215" s="74"/>
      <c r="D215" s="73"/>
      <c r="E215" s="73"/>
      <c r="F215" s="73"/>
      <c r="G215" s="73"/>
      <c r="H215" s="73"/>
      <c r="I215" s="73"/>
      <c r="J215" s="73"/>
      <c r="K215" s="73"/>
      <c r="L215" s="73"/>
      <c r="M215" s="73"/>
      <c r="N215" s="73"/>
      <c r="O215" s="73"/>
      <c r="P215" s="73"/>
      <c r="Q215" s="73"/>
      <c r="R215" s="73"/>
      <c r="S215" s="73"/>
      <c r="T215" s="73"/>
      <c r="U215" s="73"/>
    </row>
    <row r="216" spans="2:21" x14ac:dyDescent="0.3">
      <c r="B216" s="73"/>
      <c r="C216" s="74"/>
      <c r="D216" s="73"/>
      <c r="E216" s="73"/>
      <c r="F216" s="73"/>
      <c r="G216" s="73"/>
      <c r="H216" s="73"/>
      <c r="I216" s="73"/>
      <c r="J216" s="73"/>
      <c r="K216" s="73"/>
      <c r="L216" s="73"/>
      <c r="M216" s="73"/>
      <c r="N216" s="73"/>
      <c r="O216" s="73"/>
      <c r="P216" s="73"/>
      <c r="Q216" s="73"/>
      <c r="R216" s="73"/>
      <c r="S216" s="73"/>
      <c r="T216" s="73"/>
      <c r="U216" s="73"/>
    </row>
    <row r="217" spans="2:21" x14ac:dyDescent="0.3">
      <c r="B217" s="73"/>
      <c r="C217" s="74"/>
      <c r="D217" s="73"/>
      <c r="E217" s="73"/>
      <c r="F217" s="73"/>
      <c r="G217" s="73"/>
      <c r="H217" s="73"/>
      <c r="I217" s="73"/>
      <c r="J217" s="73"/>
      <c r="K217" s="73"/>
      <c r="L217" s="73"/>
      <c r="M217" s="73"/>
      <c r="N217" s="73"/>
      <c r="O217" s="73"/>
      <c r="P217" s="73"/>
      <c r="Q217" s="73"/>
      <c r="R217" s="73"/>
      <c r="S217" s="73"/>
      <c r="T217" s="73"/>
      <c r="U217" s="73"/>
    </row>
    <row r="218" spans="2:21" x14ac:dyDescent="0.3">
      <c r="B218" s="73"/>
      <c r="C218" s="74"/>
      <c r="D218" s="73"/>
      <c r="E218" s="73"/>
      <c r="F218" s="73"/>
      <c r="G218" s="73"/>
      <c r="H218" s="73"/>
      <c r="I218" s="73"/>
      <c r="J218" s="73"/>
      <c r="K218" s="73"/>
      <c r="L218" s="73"/>
      <c r="M218" s="73"/>
      <c r="N218" s="73"/>
      <c r="O218" s="73"/>
      <c r="P218" s="73"/>
      <c r="Q218" s="73"/>
      <c r="R218" s="73"/>
      <c r="S218" s="73"/>
      <c r="T218" s="73"/>
      <c r="U218" s="73"/>
    </row>
    <row r="219" spans="2:21" x14ac:dyDescent="0.3">
      <c r="B219" s="73"/>
      <c r="C219" s="74"/>
      <c r="D219" s="73"/>
      <c r="E219" s="73"/>
      <c r="F219" s="73"/>
      <c r="G219" s="73"/>
      <c r="H219" s="73"/>
      <c r="I219" s="73"/>
      <c r="J219" s="73"/>
      <c r="K219" s="73"/>
      <c r="L219" s="73"/>
      <c r="M219" s="73"/>
      <c r="N219" s="73"/>
      <c r="O219" s="73"/>
      <c r="P219" s="73"/>
      <c r="Q219" s="73"/>
      <c r="R219" s="73"/>
      <c r="S219" s="73"/>
      <c r="T219" s="73"/>
      <c r="U219" s="73"/>
    </row>
    <row r="220" spans="2:21" x14ac:dyDescent="0.3">
      <c r="B220" s="73"/>
      <c r="C220" s="74"/>
      <c r="D220" s="73"/>
      <c r="E220" s="73"/>
      <c r="F220" s="73"/>
      <c r="G220" s="73"/>
      <c r="H220" s="73"/>
      <c r="I220" s="73"/>
      <c r="J220" s="73"/>
      <c r="K220" s="73"/>
      <c r="L220" s="73"/>
      <c r="M220" s="73"/>
      <c r="N220" s="73"/>
      <c r="O220" s="73"/>
      <c r="P220" s="73"/>
      <c r="Q220" s="73"/>
      <c r="R220" s="73"/>
      <c r="S220" s="73"/>
      <c r="T220" s="73"/>
      <c r="U220" s="73"/>
    </row>
    <row r="221" spans="2:21" x14ac:dyDescent="0.3">
      <c r="B221" s="73"/>
      <c r="C221" s="74"/>
      <c r="D221" s="73"/>
      <c r="E221" s="73"/>
      <c r="F221" s="73"/>
      <c r="G221" s="73"/>
      <c r="H221" s="73"/>
      <c r="I221" s="73"/>
      <c r="J221" s="73"/>
      <c r="K221" s="73"/>
      <c r="L221" s="73"/>
      <c r="M221" s="73"/>
      <c r="N221" s="73"/>
      <c r="O221" s="73"/>
      <c r="P221" s="73"/>
      <c r="Q221" s="73"/>
      <c r="R221" s="73"/>
      <c r="S221" s="73"/>
      <c r="T221" s="73"/>
      <c r="U221" s="73"/>
    </row>
    <row r="222" spans="2:21" x14ac:dyDescent="0.3">
      <c r="B222" s="73"/>
      <c r="C222" s="74"/>
      <c r="D222" s="73"/>
      <c r="E222" s="73"/>
      <c r="F222" s="73"/>
      <c r="G222" s="73"/>
      <c r="H222" s="73"/>
      <c r="I222" s="73"/>
      <c r="J222" s="73"/>
      <c r="K222" s="73"/>
      <c r="L222" s="73"/>
      <c r="M222" s="73"/>
      <c r="N222" s="73"/>
      <c r="O222" s="73"/>
      <c r="P222" s="73"/>
      <c r="Q222" s="73"/>
      <c r="R222" s="73"/>
      <c r="S222" s="73"/>
      <c r="T222" s="73"/>
      <c r="U222" s="73"/>
    </row>
    <row r="223" spans="2:21" x14ac:dyDescent="0.3">
      <c r="B223" s="73"/>
      <c r="C223" s="74"/>
      <c r="D223" s="73"/>
      <c r="E223" s="73"/>
      <c r="F223" s="73"/>
      <c r="G223" s="73"/>
      <c r="H223" s="73"/>
      <c r="I223" s="73"/>
      <c r="J223" s="73"/>
      <c r="K223" s="73"/>
      <c r="L223" s="73"/>
      <c r="M223" s="73"/>
      <c r="N223" s="73"/>
      <c r="O223" s="73"/>
      <c r="P223" s="73"/>
      <c r="Q223" s="73"/>
      <c r="R223" s="73"/>
      <c r="S223" s="73"/>
      <c r="T223" s="73"/>
      <c r="U223" s="73"/>
    </row>
    <row r="224" spans="2:21" x14ac:dyDescent="0.3">
      <c r="B224" s="73"/>
      <c r="C224" s="74"/>
      <c r="D224" s="73"/>
      <c r="E224" s="73"/>
      <c r="F224" s="73"/>
      <c r="G224" s="73"/>
      <c r="H224" s="73"/>
      <c r="I224" s="73"/>
      <c r="J224" s="73"/>
      <c r="K224" s="73"/>
      <c r="L224" s="73"/>
      <c r="M224" s="73"/>
      <c r="N224" s="73"/>
      <c r="O224" s="73"/>
      <c r="P224" s="73"/>
      <c r="Q224" s="73"/>
      <c r="R224" s="73"/>
      <c r="S224" s="73"/>
      <c r="T224" s="73"/>
      <c r="U224" s="73"/>
    </row>
    <row r="225" spans="2:21" x14ac:dyDescent="0.3">
      <c r="B225" s="73"/>
      <c r="C225" s="74"/>
      <c r="D225" s="73"/>
      <c r="E225" s="73"/>
      <c r="F225" s="73"/>
      <c r="G225" s="73"/>
      <c r="H225" s="73"/>
      <c r="I225" s="73"/>
      <c r="J225" s="73"/>
      <c r="K225" s="73"/>
      <c r="L225" s="73"/>
      <c r="M225" s="73"/>
      <c r="N225" s="73"/>
      <c r="O225" s="73"/>
      <c r="P225" s="73"/>
      <c r="Q225" s="73"/>
      <c r="R225" s="73"/>
      <c r="S225" s="73"/>
      <c r="T225" s="73"/>
      <c r="U225" s="73"/>
    </row>
    <row r="226" spans="2:21" x14ac:dyDescent="0.3">
      <c r="B226" s="73"/>
      <c r="C226" s="74"/>
      <c r="D226" s="73"/>
      <c r="E226" s="73"/>
      <c r="F226" s="73"/>
      <c r="G226" s="73"/>
      <c r="H226" s="73"/>
      <c r="I226" s="73"/>
      <c r="J226" s="73"/>
      <c r="K226" s="73"/>
      <c r="L226" s="73"/>
      <c r="M226" s="73"/>
      <c r="N226" s="73"/>
      <c r="O226" s="73"/>
      <c r="P226" s="73"/>
      <c r="Q226" s="73"/>
      <c r="R226" s="73"/>
      <c r="S226" s="73"/>
      <c r="T226" s="73"/>
      <c r="U226" s="73"/>
    </row>
    <row r="227" spans="2:21" x14ac:dyDescent="0.3">
      <c r="B227" s="73"/>
      <c r="C227" s="74"/>
      <c r="D227" s="73"/>
      <c r="E227" s="73"/>
      <c r="F227" s="73"/>
      <c r="G227" s="73"/>
      <c r="H227" s="73"/>
      <c r="I227" s="73"/>
      <c r="J227" s="73"/>
      <c r="K227" s="73"/>
      <c r="L227" s="73"/>
      <c r="M227" s="73"/>
      <c r="N227" s="73"/>
      <c r="O227" s="73"/>
      <c r="P227" s="73"/>
      <c r="Q227" s="73"/>
      <c r="R227" s="73"/>
      <c r="S227" s="73"/>
      <c r="T227" s="73"/>
      <c r="U227" s="73"/>
    </row>
    <row r="228" spans="2:21" x14ac:dyDescent="0.3">
      <c r="B228" s="73"/>
      <c r="C228" s="74"/>
      <c r="D228" s="73"/>
      <c r="E228" s="73"/>
      <c r="F228" s="73"/>
      <c r="G228" s="73"/>
      <c r="H228" s="73"/>
      <c r="I228" s="73"/>
      <c r="J228" s="73"/>
      <c r="K228" s="73"/>
      <c r="L228" s="73"/>
      <c r="M228" s="73"/>
      <c r="N228" s="73"/>
      <c r="O228" s="73"/>
      <c r="P228" s="73"/>
      <c r="Q228" s="73"/>
      <c r="R228" s="73"/>
      <c r="S228" s="73"/>
      <c r="T228" s="73"/>
      <c r="U228" s="73"/>
    </row>
    <row r="229" spans="2:21" x14ac:dyDescent="0.3">
      <c r="B229" s="73"/>
      <c r="C229" s="74"/>
      <c r="D229" s="73"/>
      <c r="E229" s="73"/>
      <c r="F229" s="73"/>
      <c r="G229" s="73"/>
      <c r="H229" s="73"/>
      <c r="I229" s="73"/>
      <c r="J229" s="73"/>
      <c r="K229" s="73"/>
      <c r="L229" s="73"/>
      <c r="M229" s="73"/>
      <c r="N229" s="73"/>
      <c r="O229" s="73"/>
      <c r="P229" s="73"/>
      <c r="Q229" s="73"/>
      <c r="R229" s="73"/>
      <c r="S229" s="73"/>
      <c r="T229" s="73"/>
      <c r="U229" s="73"/>
    </row>
    <row r="230" spans="2:21" x14ac:dyDescent="0.3">
      <c r="B230" s="73"/>
      <c r="C230" s="74"/>
      <c r="D230" s="73"/>
      <c r="E230" s="73"/>
      <c r="F230" s="73"/>
      <c r="G230" s="73"/>
      <c r="H230" s="73"/>
      <c r="I230" s="73"/>
      <c r="J230" s="73"/>
      <c r="K230" s="73"/>
      <c r="L230" s="73"/>
      <c r="M230" s="73"/>
      <c r="N230" s="73"/>
      <c r="O230" s="73"/>
      <c r="P230" s="73"/>
      <c r="Q230" s="73"/>
      <c r="R230" s="73"/>
      <c r="S230" s="73"/>
      <c r="T230" s="73"/>
      <c r="U230" s="73"/>
    </row>
    <row r="231" spans="2:21" x14ac:dyDescent="0.3">
      <c r="B231" s="73"/>
      <c r="C231" s="74"/>
      <c r="D231" s="73"/>
      <c r="E231" s="73"/>
      <c r="F231" s="73"/>
      <c r="G231" s="73"/>
      <c r="H231" s="73"/>
      <c r="I231" s="73"/>
      <c r="J231" s="73"/>
      <c r="K231" s="73"/>
      <c r="L231" s="73"/>
      <c r="M231" s="73"/>
      <c r="N231" s="73"/>
      <c r="O231" s="73"/>
      <c r="P231" s="73"/>
      <c r="Q231" s="73"/>
      <c r="R231" s="73"/>
      <c r="S231" s="73"/>
      <c r="T231" s="73"/>
      <c r="U231" s="73"/>
    </row>
    <row r="232" spans="2:21" x14ac:dyDescent="0.3">
      <c r="B232" s="73"/>
      <c r="C232" s="74"/>
      <c r="D232" s="73"/>
      <c r="E232" s="73"/>
      <c r="F232" s="73"/>
      <c r="G232" s="73"/>
      <c r="H232" s="73"/>
      <c r="I232" s="73"/>
      <c r="J232" s="73"/>
      <c r="K232" s="73"/>
      <c r="L232" s="73"/>
      <c r="M232" s="73"/>
      <c r="N232" s="73"/>
      <c r="O232" s="73"/>
      <c r="P232" s="73"/>
      <c r="Q232" s="73"/>
      <c r="R232" s="73"/>
      <c r="S232" s="73"/>
      <c r="T232" s="73"/>
      <c r="U232" s="73"/>
    </row>
    <row r="233" spans="2:21" x14ac:dyDescent="0.3">
      <c r="B233" s="73"/>
      <c r="C233" s="74"/>
      <c r="D233" s="73"/>
      <c r="E233" s="73"/>
      <c r="F233" s="73"/>
      <c r="G233" s="73"/>
      <c r="H233" s="73"/>
      <c r="I233" s="73"/>
      <c r="J233" s="73"/>
      <c r="K233" s="73"/>
      <c r="L233" s="73"/>
      <c r="M233" s="73"/>
      <c r="N233" s="73"/>
      <c r="O233" s="73"/>
      <c r="P233" s="73"/>
      <c r="Q233" s="73"/>
      <c r="R233" s="73"/>
      <c r="S233" s="73"/>
      <c r="T233" s="73"/>
      <c r="U233" s="73"/>
    </row>
    <row r="234" spans="2:21" x14ac:dyDescent="0.3">
      <c r="B234" s="73"/>
      <c r="C234" s="74"/>
      <c r="D234" s="73"/>
      <c r="E234" s="73"/>
      <c r="F234" s="73"/>
      <c r="G234" s="73"/>
      <c r="H234" s="73"/>
      <c r="I234" s="73"/>
      <c r="J234" s="73"/>
      <c r="K234" s="73"/>
      <c r="L234" s="73"/>
      <c r="M234" s="73"/>
      <c r="N234" s="73"/>
      <c r="O234" s="73"/>
      <c r="P234" s="73"/>
      <c r="Q234" s="73"/>
      <c r="R234" s="73"/>
      <c r="S234" s="73"/>
      <c r="T234" s="73"/>
      <c r="U234" s="73"/>
    </row>
    <row r="235" spans="2:21" x14ac:dyDescent="0.3">
      <c r="B235" s="73"/>
      <c r="C235" s="74"/>
      <c r="D235" s="73"/>
      <c r="E235" s="73"/>
      <c r="F235" s="73"/>
      <c r="G235" s="73"/>
      <c r="H235" s="73"/>
      <c r="I235" s="73"/>
      <c r="J235" s="73"/>
      <c r="K235" s="73"/>
      <c r="L235" s="73"/>
      <c r="M235" s="73"/>
      <c r="N235" s="73"/>
      <c r="O235" s="73"/>
      <c r="P235" s="73"/>
      <c r="Q235" s="73"/>
      <c r="R235" s="73"/>
      <c r="S235" s="73"/>
      <c r="T235" s="73"/>
      <c r="U235" s="73"/>
    </row>
    <row r="236" spans="2:21" x14ac:dyDescent="0.3">
      <c r="B236" s="73"/>
      <c r="C236" s="74"/>
      <c r="D236" s="73"/>
      <c r="E236" s="73"/>
      <c r="F236" s="73"/>
      <c r="G236" s="73"/>
      <c r="H236" s="73"/>
      <c r="I236" s="73"/>
      <c r="J236" s="73"/>
      <c r="K236" s="73"/>
      <c r="L236" s="73"/>
      <c r="M236" s="73"/>
      <c r="N236" s="73"/>
      <c r="O236" s="73"/>
      <c r="P236" s="73"/>
      <c r="Q236" s="73"/>
      <c r="R236" s="73"/>
      <c r="S236" s="73"/>
      <c r="T236" s="73"/>
      <c r="U236" s="73"/>
    </row>
    <row r="237" spans="2:21" x14ac:dyDescent="0.3">
      <c r="B237" s="73"/>
      <c r="C237" s="74"/>
      <c r="D237" s="73"/>
      <c r="E237" s="73"/>
      <c r="F237" s="73"/>
      <c r="G237" s="73"/>
      <c r="H237" s="73"/>
      <c r="I237" s="73"/>
      <c r="J237" s="73"/>
      <c r="K237" s="73"/>
      <c r="L237" s="73"/>
      <c r="M237" s="73"/>
      <c r="N237" s="73"/>
      <c r="O237" s="73"/>
      <c r="P237" s="73"/>
      <c r="Q237" s="73"/>
      <c r="R237" s="73"/>
      <c r="S237" s="73"/>
      <c r="T237" s="73"/>
      <c r="U237" s="73"/>
    </row>
    <row r="238" spans="2:21" x14ac:dyDescent="0.3">
      <c r="B238" s="73"/>
      <c r="C238" s="74"/>
      <c r="D238" s="73"/>
      <c r="E238" s="73"/>
      <c r="F238" s="73"/>
      <c r="G238" s="73"/>
      <c r="H238" s="73"/>
      <c r="I238" s="73"/>
      <c r="J238" s="73"/>
      <c r="K238" s="73"/>
      <c r="L238" s="73"/>
      <c r="M238" s="73"/>
      <c r="N238" s="73"/>
      <c r="O238" s="73"/>
      <c r="P238" s="73"/>
      <c r="Q238" s="73"/>
      <c r="R238" s="73"/>
      <c r="S238" s="73"/>
      <c r="T238" s="73"/>
      <c r="U238" s="73"/>
    </row>
    <row r="239" spans="2:21" x14ac:dyDescent="0.3">
      <c r="B239" s="73"/>
      <c r="C239" s="74"/>
      <c r="D239" s="73"/>
      <c r="E239" s="73"/>
      <c r="F239" s="73"/>
      <c r="G239" s="73"/>
      <c r="H239" s="73"/>
      <c r="I239" s="73"/>
      <c r="J239" s="73"/>
      <c r="K239" s="73"/>
      <c r="L239" s="73"/>
      <c r="M239" s="73"/>
      <c r="N239" s="73"/>
      <c r="O239" s="73"/>
      <c r="P239" s="73"/>
      <c r="Q239" s="73"/>
      <c r="R239" s="73"/>
      <c r="S239" s="73"/>
      <c r="T239" s="73"/>
      <c r="U239" s="73"/>
    </row>
    <row r="240" spans="2:21" x14ac:dyDescent="0.3">
      <c r="B240" s="73"/>
      <c r="C240" s="74"/>
      <c r="D240" s="73"/>
      <c r="E240" s="73"/>
      <c r="F240" s="73"/>
      <c r="G240" s="73"/>
      <c r="H240" s="73"/>
      <c r="I240" s="73"/>
      <c r="J240" s="73"/>
      <c r="K240" s="73"/>
      <c r="L240" s="73"/>
      <c r="M240" s="73"/>
      <c r="N240" s="73"/>
      <c r="O240" s="73"/>
      <c r="P240" s="73"/>
      <c r="Q240" s="73"/>
      <c r="R240" s="73"/>
      <c r="S240" s="73"/>
      <c r="T240" s="73"/>
      <c r="U240" s="73"/>
    </row>
    <row r="241" spans="2:21" x14ac:dyDescent="0.3">
      <c r="B241" s="73"/>
      <c r="C241" s="74"/>
      <c r="D241" s="73"/>
      <c r="E241" s="73"/>
      <c r="F241" s="73"/>
      <c r="G241" s="73"/>
      <c r="H241" s="73"/>
      <c r="I241" s="73"/>
      <c r="J241" s="73"/>
      <c r="K241" s="73"/>
      <c r="L241" s="73"/>
      <c r="M241" s="73"/>
      <c r="N241" s="73"/>
      <c r="O241" s="73"/>
      <c r="P241" s="73"/>
      <c r="Q241" s="73"/>
      <c r="R241" s="73"/>
      <c r="S241" s="73"/>
      <c r="T241" s="73"/>
      <c r="U241" s="73"/>
    </row>
    <row r="242" spans="2:21" x14ac:dyDescent="0.3">
      <c r="B242" s="73"/>
      <c r="C242" s="74"/>
      <c r="D242" s="73"/>
      <c r="E242" s="73"/>
      <c r="F242" s="73"/>
      <c r="G242" s="73"/>
      <c r="H242" s="73"/>
      <c r="I242" s="73"/>
      <c r="J242" s="73"/>
      <c r="K242" s="73"/>
      <c r="L242" s="73"/>
      <c r="M242" s="73"/>
      <c r="N242" s="73"/>
      <c r="O242" s="73"/>
      <c r="P242" s="73"/>
      <c r="Q242" s="73"/>
      <c r="R242" s="73"/>
      <c r="S242" s="73"/>
      <c r="T242" s="73"/>
      <c r="U242" s="73"/>
    </row>
    <row r="243" spans="2:21" x14ac:dyDescent="0.3">
      <c r="B243" s="73"/>
      <c r="C243" s="74"/>
      <c r="D243" s="73"/>
      <c r="E243" s="73"/>
      <c r="F243" s="73"/>
      <c r="G243" s="73"/>
      <c r="H243" s="73"/>
      <c r="I243" s="73"/>
      <c r="J243" s="73"/>
      <c r="K243" s="73"/>
      <c r="L243" s="73"/>
      <c r="M243" s="73"/>
      <c r="N243" s="73"/>
      <c r="O243" s="73"/>
      <c r="P243" s="73"/>
      <c r="Q243" s="73"/>
      <c r="R243" s="73"/>
      <c r="S243" s="73"/>
      <c r="T243" s="73"/>
      <c r="U243" s="73"/>
    </row>
    <row r="244" spans="2:21" x14ac:dyDescent="0.3">
      <c r="B244" s="73"/>
      <c r="C244" s="74"/>
      <c r="D244" s="73"/>
      <c r="E244" s="73"/>
      <c r="F244" s="73"/>
      <c r="G244" s="73"/>
      <c r="H244" s="73"/>
      <c r="I244" s="73"/>
      <c r="J244" s="73"/>
      <c r="K244" s="73"/>
      <c r="L244" s="73"/>
      <c r="M244" s="73"/>
      <c r="N244" s="73"/>
      <c r="O244" s="73"/>
      <c r="P244" s="73"/>
      <c r="Q244" s="73"/>
      <c r="R244" s="73"/>
      <c r="S244" s="73"/>
      <c r="T244" s="73"/>
      <c r="U244" s="73"/>
    </row>
    <row r="245" spans="2:21" x14ac:dyDescent="0.3">
      <c r="B245" s="73"/>
      <c r="C245" s="74"/>
      <c r="D245" s="73"/>
      <c r="E245" s="73"/>
      <c r="F245" s="73"/>
      <c r="G245" s="73"/>
      <c r="H245" s="73"/>
      <c r="I245" s="73"/>
      <c r="J245" s="73"/>
      <c r="K245" s="73"/>
      <c r="L245" s="73"/>
      <c r="M245" s="73"/>
      <c r="N245" s="73"/>
      <c r="O245" s="73"/>
      <c r="P245" s="73"/>
      <c r="Q245" s="73"/>
      <c r="R245" s="73"/>
      <c r="S245" s="73"/>
      <c r="T245" s="73"/>
      <c r="U245" s="73"/>
    </row>
    <row r="246" spans="2:21" x14ac:dyDescent="0.3">
      <c r="B246" s="73"/>
      <c r="C246" s="74"/>
      <c r="D246" s="73"/>
      <c r="E246" s="73"/>
      <c r="F246" s="73"/>
      <c r="G246" s="73"/>
      <c r="H246" s="73"/>
      <c r="I246" s="73"/>
      <c r="J246" s="73"/>
      <c r="K246" s="73"/>
      <c r="L246" s="73"/>
      <c r="M246" s="73"/>
      <c r="N246" s="73"/>
      <c r="O246" s="73"/>
      <c r="P246" s="73"/>
      <c r="Q246" s="73"/>
      <c r="R246" s="73"/>
      <c r="S246" s="73"/>
      <c r="T246" s="73"/>
      <c r="U246" s="73"/>
    </row>
    <row r="247" spans="2:21" x14ac:dyDescent="0.3">
      <c r="B247" s="73"/>
      <c r="C247" s="74"/>
      <c r="D247" s="73"/>
      <c r="E247" s="73"/>
      <c r="F247" s="73"/>
      <c r="G247" s="73"/>
      <c r="H247" s="73"/>
      <c r="I247" s="73"/>
      <c r="J247" s="73"/>
      <c r="K247" s="73"/>
      <c r="L247" s="73"/>
      <c r="M247" s="73"/>
      <c r="N247" s="73"/>
      <c r="O247" s="73"/>
      <c r="P247" s="73"/>
      <c r="Q247" s="73"/>
      <c r="R247" s="73"/>
      <c r="S247" s="73"/>
      <c r="T247" s="73"/>
      <c r="U247" s="73"/>
    </row>
    <row r="248" spans="2:21" x14ac:dyDescent="0.3">
      <c r="B248" s="73"/>
      <c r="C248" s="74"/>
      <c r="D248" s="73"/>
      <c r="E248" s="73"/>
      <c r="F248" s="73"/>
      <c r="G248" s="73"/>
      <c r="H248" s="73"/>
      <c r="I248" s="73"/>
      <c r="J248" s="73"/>
      <c r="K248" s="73"/>
      <c r="L248" s="73"/>
      <c r="M248" s="73"/>
      <c r="N248" s="73"/>
      <c r="O248" s="73"/>
      <c r="P248" s="73"/>
      <c r="Q248" s="73"/>
      <c r="R248" s="73"/>
      <c r="S248" s="73"/>
      <c r="T248" s="73"/>
      <c r="U248" s="73"/>
    </row>
    <row r="249" spans="2:21" x14ac:dyDescent="0.3">
      <c r="B249" s="73"/>
      <c r="C249" s="74"/>
      <c r="D249" s="73"/>
      <c r="E249" s="73"/>
      <c r="F249" s="73"/>
      <c r="G249" s="73"/>
      <c r="H249" s="73"/>
      <c r="I249" s="73"/>
      <c r="J249" s="73"/>
      <c r="K249" s="73"/>
      <c r="L249" s="73"/>
      <c r="M249" s="73"/>
      <c r="N249" s="73"/>
      <c r="O249" s="73"/>
      <c r="P249" s="73"/>
      <c r="Q249" s="73"/>
      <c r="R249" s="73"/>
      <c r="S249" s="73"/>
      <c r="T249" s="73"/>
      <c r="U249" s="73"/>
    </row>
    <row r="250" spans="2:21" x14ac:dyDescent="0.3">
      <c r="B250" s="73"/>
      <c r="C250" s="74"/>
      <c r="D250" s="73"/>
      <c r="E250" s="73"/>
      <c r="F250" s="73"/>
      <c r="G250" s="73"/>
      <c r="H250" s="73"/>
      <c r="I250" s="73"/>
      <c r="J250" s="73"/>
      <c r="K250" s="73"/>
      <c r="L250" s="73"/>
      <c r="M250" s="73"/>
      <c r="N250" s="73"/>
      <c r="O250" s="73"/>
      <c r="P250" s="73"/>
      <c r="Q250" s="73"/>
      <c r="R250" s="73"/>
      <c r="S250" s="73"/>
      <c r="T250" s="73"/>
      <c r="U250" s="73"/>
    </row>
    <row r="251" spans="2:21" x14ac:dyDescent="0.3">
      <c r="B251" s="73"/>
      <c r="C251" s="74"/>
      <c r="D251" s="73"/>
      <c r="E251" s="73"/>
      <c r="F251" s="73"/>
      <c r="G251" s="73"/>
      <c r="H251" s="73"/>
      <c r="I251" s="73"/>
      <c r="J251" s="73"/>
      <c r="K251" s="73"/>
      <c r="L251" s="73"/>
      <c r="M251" s="73"/>
      <c r="N251" s="73"/>
      <c r="O251" s="73"/>
      <c r="P251" s="73"/>
      <c r="Q251" s="73"/>
      <c r="R251" s="73"/>
      <c r="S251" s="73"/>
      <c r="T251" s="73"/>
      <c r="U251" s="73"/>
    </row>
    <row r="252" spans="2:21" x14ac:dyDescent="0.3">
      <c r="B252" s="73"/>
      <c r="C252" s="74"/>
      <c r="D252" s="73"/>
      <c r="E252" s="73"/>
      <c r="F252" s="73"/>
      <c r="G252" s="73"/>
      <c r="H252" s="73"/>
      <c r="I252" s="73"/>
      <c r="J252" s="73"/>
      <c r="K252" s="73"/>
      <c r="L252" s="73"/>
      <c r="M252" s="73"/>
      <c r="N252" s="73"/>
      <c r="O252" s="73"/>
      <c r="P252" s="73"/>
      <c r="Q252" s="73"/>
      <c r="R252" s="73"/>
      <c r="S252" s="73"/>
      <c r="T252" s="73"/>
      <c r="U252" s="73"/>
    </row>
    <row r="253" spans="2:21" x14ac:dyDescent="0.3">
      <c r="B253" s="73"/>
      <c r="C253" s="74"/>
      <c r="D253" s="73"/>
      <c r="E253" s="73"/>
      <c r="F253" s="73"/>
      <c r="G253" s="73"/>
      <c r="H253" s="73"/>
      <c r="I253" s="73"/>
      <c r="J253" s="73"/>
      <c r="K253" s="73"/>
      <c r="L253" s="73"/>
      <c r="M253" s="73"/>
      <c r="N253" s="73"/>
      <c r="O253" s="73"/>
      <c r="P253" s="73"/>
      <c r="Q253" s="73"/>
      <c r="R253" s="73"/>
      <c r="S253" s="73"/>
      <c r="T253" s="73"/>
      <c r="U253" s="73"/>
    </row>
    <row r="254" spans="2:21" x14ac:dyDescent="0.3">
      <c r="B254" s="73"/>
      <c r="C254" s="74"/>
      <c r="D254" s="73"/>
      <c r="E254" s="73"/>
      <c r="F254" s="73"/>
      <c r="G254" s="73"/>
      <c r="H254" s="73"/>
      <c r="I254" s="73"/>
      <c r="J254" s="73"/>
      <c r="K254" s="73"/>
      <c r="L254" s="73"/>
      <c r="M254" s="73"/>
      <c r="N254" s="73"/>
      <c r="O254" s="73"/>
      <c r="P254" s="73"/>
      <c r="Q254" s="73"/>
      <c r="R254" s="73"/>
      <c r="S254" s="73"/>
      <c r="T254" s="73"/>
      <c r="U254" s="73"/>
    </row>
    <row r="255" spans="2:21" x14ac:dyDescent="0.3">
      <c r="B255" s="73"/>
      <c r="C255" s="74"/>
      <c r="D255" s="73"/>
      <c r="E255" s="73"/>
      <c r="F255" s="73"/>
      <c r="G255" s="73"/>
      <c r="H255" s="73"/>
      <c r="I255" s="73"/>
      <c r="J255" s="73"/>
      <c r="K255" s="73"/>
      <c r="L255" s="73"/>
      <c r="M255" s="73"/>
      <c r="N255" s="73"/>
      <c r="O255" s="73"/>
      <c r="P255" s="73"/>
      <c r="Q255" s="73"/>
      <c r="R255" s="73"/>
      <c r="S255" s="73"/>
      <c r="T255" s="73"/>
      <c r="U255" s="73"/>
    </row>
    <row r="256" spans="2:21" x14ac:dyDescent="0.3">
      <c r="B256" s="73"/>
      <c r="C256" s="74"/>
      <c r="D256" s="73"/>
      <c r="E256" s="73"/>
      <c r="F256" s="73"/>
      <c r="G256" s="73"/>
      <c r="H256" s="73"/>
      <c r="I256" s="73"/>
      <c r="J256" s="73"/>
      <c r="K256" s="73"/>
      <c r="L256" s="73"/>
      <c r="M256" s="73"/>
      <c r="N256" s="73"/>
      <c r="O256" s="73"/>
      <c r="P256" s="73"/>
      <c r="Q256" s="73"/>
      <c r="R256" s="73"/>
      <c r="S256" s="73"/>
      <c r="T256" s="73"/>
      <c r="U256" s="73"/>
    </row>
    <row r="257" spans="2:21" x14ac:dyDescent="0.3">
      <c r="B257" s="73"/>
      <c r="C257" s="74"/>
      <c r="D257" s="73"/>
      <c r="E257" s="73"/>
      <c r="F257" s="73"/>
      <c r="G257" s="73"/>
      <c r="H257" s="73"/>
      <c r="I257" s="73"/>
      <c r="J257" s="73"/>
      <c r="K257" s="73"/>
      <c r="L257" s="73"/>
      <c r="M257" s="73"/>
      <c r="N257" s="73"/>
      <c r="O257" s="73"/>
      <c r="P257" s="73"/>
      <c r="Q257" s="73"/>
      <c r="R257" s="73"/>
      <c r="S257" s="73"/>
      <c r="T257" s="73"/>
      <c r="U257" s="73"/>
    </row>
    <row r="258" spans="2:21" x14ac:dyDescent="0.3">
      <c r="B258" s="73"/>
      <c r="C258" s="74"/>
      <c r="D258" s="73"/>
      <c r="E258" s="73"/>
      <c r="F258" s="73"/>
      <c r="G258" s="73"/>
      <c r="H258" s="73"/>
      <c r="I258" s="73"/>
      <c r="J258" s="73"/>
      <c r="K258" s="73"/>
      <c r="L258" s="73"/>
      <c r="M258" s="73"/>
      <c r="N258" s="73"/>
      <c r="O258" s="73"/>
      <c r="P258" s="73"/>
      <c r="Q258" s="73"/>
      <c r="R258" s="73"/>
      <c r="S258" s="73"/>
      <c r="T258" s="73"/>
      <c r="U258" s="73"/>
    </row>
    <row r="259" spans="2:21" x14ac:dyDescent="0.3">
      <c r="B259" s="73"/>
      <c r="C259" s="74"/>
      <c r="D259" s="73"/>
      <c r="E259" s="73"/>
      <c r="F259" s="73"/>
      <c r="G259" s="73"/>
      <c r="H259" s="73"/>
      <c r="I259" s="73"/>
      <c r="J259" s="73"/>
      <c r="K259" s="73"/>
      <c r="L259" s="73"/>
      <c r="M259" s="73"/>
      <c r="N259" s="73"/>
      <c r="O259" s="73"/>
      <c r="P259" s="73"/>
      <c r="Q259" s="73"/>
      <c r="R259" s="73"/>
      <c r="S259" s="73"/>
      <c r="T259" s="73"/>
      <c r="U259" s="73"/>
    </row>
    <row r="260" spans="2:21" x14ac:dyDescent="0.3">
      <c r="B260" s="73"/>
      <c r="C260" s="74"/>
      <c r="D260" s="73"/>
      <c r="E260" s="73"/>
      <c r="F260" s="73"/>
      <c r="G260" s="73"/>
      <c r="H260" s="73"/>
      <c r="I260" s="73"/>
      <c r="J260" s="73"/>
      <c r="K260" s="73"/>
      <c r="L260" s="73"/>
      <c r="M260" s="73"/>
      <c r="N260" s="73"/>
      <c r="O260" s="73"/>
      <c r="P260" s="73"/>
      <c r="Q260" s="73"/>
      <c r="R260" s="73"/>
      <c r="S260" s="73"/>
      <c r="T260" s="73"/>
      <c r="U260" s="73"/>
    </row>
    <row r="261" spans="2:21" x14ac:dyDescent="0.3">
      <c r="B261" s="73"/>
      <c r="C261" s="74"/>
      <c r="D261" s="73"/>
      <c r="E261" s="73"/>
      <c r="F261" s="73"/>
      <c r="G261" s="73"/>
      <c r="H261" s="73"/>
      <c r="I261" s="73"/>
      <c r="J261" s="73"/>
      <c r="K261" s="73"/>
      <c r="L261" s="73"/>
      <c r="M261" s="73"/>
      <c r="N261" s="73"/>
      <c r="O261" s="73"/>
      <c r="P261" s="73"/>
      <c r="Q261" s="73"/>
      <c r="R261" s="73"/>
      <c r="S261" s="73"/>
      <c r="T261" s="73"/>
      <c r="U261" s="73"/>
    </row>
    <row r="262" spans="2:21" x14ac:dyDescent="0.3">
      <c r="B262" s="73"/>
      <c r="C262" s="74"/>
      <c r="D262" s="73"/>
      <c r="E262" s="73"/>
      <c r="F262" s="73"/>
      <c r="G262" s="73"/>
      <c r="H262" s="73"/>
      <c r="I262" s="73"/>
      <c r="J262" s="73"/>
      <c r="K262" s="73"/>
      <c r="L262" s="73"/>
      <c r="M262" s="73"/>
      <c r="N262" s="73"/>
      <c r="O262" s="73"/>
      <c r="P262" s="73"/>
      <c r="Q262" s="73"/>
      <c r="R262" s="73"/>
      <c r="S262" s="73"/>
      <c r="T262" s="73"/>
      <c r="U262" s="73"/>
    </row>
    <row r="263" spans="2:21" x14ac:dyDescent="0.3">
      <c r="B263" s="73"/>
      <c r="C263" s="74"/>
      <c r="D263" s="73"/>
      <c r="E263" s="73"/>
      <c r="F263" s="73"/>
      <c r="G263" s="73"/>
      <c r="H263" s="73"/>
      <c r="I263" s="73"/>
      <c r="J263" s="73"/>
      <c r="K263" s="73"/>
      <c r="L263" s="73"/>
      <c r="M263" s="73"/>
      <c r="N263" s="73"/>
      <c r="O263" s="73"/>
      <c r="P263" s="73"/>
      <c r="Q263" s="73"/>
      <c r="R263" s="73"/>
      <c r="S263" s="73"/>
      <c r="T263" s="73"/>
      <c r="U263" s="73"/>
    </row>
    <row r="264" spans="2:21" x14ac:dyDescent="0.3">
      <c r="B264" s="73"/>
      <c r="C264" s="74"/>
      <c r="D264" s="73"/>
      <c r="E264" s="73"/>
      <c r="F264" s="73"/>
      <c r="G264" s="73"/>
      <c r="H264" s="73"/>
      <c r="I264" s="73"/>
      <c r="J264" s="73"/>
      <c r="K264" s="73"/>
      <c r="L264" s="73"/>
      <c r="M264" s="73"/>
      <c r="N264" s="73"/>
      <c r="O264" s="73"/>
      <c r="P264" s="73"/>
      <c r="Q264" s="73"/>
      <c r="R264" s="73"/>
      <c r="S264" s="73"/>
      <c r="T264" s="73"/>
      <c r="U264" s="73"/>
    </row>
    <row r="265" spans="2:21" x14ac:dyDescent="0.3">
      <c r="B265" s="73"/>
      <c r="C265" s="74"/>
      <c r="D265" s="73"/>
      <c r="E265" s="73"/>
      <c r="F265" s="73"/>
      <c r="G265" s="73"/>
      <c r="H265" s="73"/>
      <c r="I265" s="73"/>
      <c r="J265" s="73"/>
      <c r="K265" s="73"/>
      <c r="L265" s="73"/>
      <c r="M265" s="73"/>
      <c r="N265" s="73"/>
      <c r="O265" s="73"/>
      <c r="P265" s="73"/>
      <c r="Q265" s="73"/>
      <c r="R265" s="73"/>
      <c r="S265" s="73"/>
      <c r="T265" s="73"/>
      <c r="U265" s="73"/>
    </row>
    <row r="266" spans="2:21" x14ac:dyDescent="0.3">
      <c r="B266" s="73"/>
      <c r="C266" s="74"/>
      <c r="D266" s="73"/>
      <c r="E266" s="73"/>
      <c r="F266" s="73"/>
      <c r="G266" s="73"/>
      <c r="H266" s="73"/>
      <c r="I266" s="73"/>
      <c r="J266" s="73"/>
      <c r="K266" s="73"/>
      <c r="L266" s="73"/>
      <c r="M266" s="73"/>
      <c r="N266" s="73"/>
      <c r="O266" s="73"/>
      <c r="P266" s="73"/>
      <c r="Q266" s="73"/>
      <c r="R266" s="73"/>
      <c r="S266" s="73"/>
      <c r="T266" s="73"/>
      <c r="U266" s="73"/>
    </row>
    <row r="267" spans="2:21" x14ac:dyDescent="0.3">
      <c r="B267" s="73"/>
      <c r="C267" s="74"/>
      <c r="D267" s="73"/>
      <c r="E267" s="73"/>
      <c r="F267" s="73"/>
      <c r="G267" s="73"/>
      <c r="H267" s="73"/>
      <c r="I267" s="73"/>
      <c r="J267" s="73"/>
      <c r="K267" s="73"/>
      <c r="L267" s="73"/>
      <c r="M267" s="73"/>
      <c r="N267" s="73"/>
      <c r="O267" s="73"/>
      <c r="P267" s="73"/>
      <c r="Q267" s="73"/>
      <c r="R267" s="73"/>
      <c r="S267" s="73"/>
      <c r="T267" s="73"/>
      <c r="U267" s="73"/>
    </row>
    <row r="268" spans="2:21" x14ac:dyDescent="0.3">
      <c r="B268" s="73"/>
      <c r="C268" s="74"/>
      <c r="D268" s="73"/>
      <c r="E268" s="73"/>
      <c r="F268" s="73"/>
      <c r="G268" s="73"/>
      <c r="H268" s="73"/>
      <c r="I268" s="73"/>
      <c r="J268" s="73"/>
      <c r="K268" s="73"/>
      <c r="L268" s="73"/>
      <c r="M268" s="73"/>
      <c r="N268" s="73"/>
      <c r="O268" s="73"/>
      <c r="P268" s="73"/>
      <c r="Q268" s="73"/>
      <c r="R268" s="73"/>
      <c r="S268" s="73"/>
      <c r="T268" s="73"/>
      <c r="U268" s="73"/>
    </row>
    <row r="269" spans="2:21" x14ac:dyDescent="0.3">
      <c r="B269" s="73"/>
      <c r="C269" s="74"/>
      <c r="D269" s="73"/>
      <c r="E269" s="73"/>
      <c r="F269" s="73"/>
      <c r="G269" s="73"/>
      <c r="H269" s="73"/>
      <c r="I269" s="73"/>
      <c r="J269" s="73"/>
      <c r="K269" s="73"/>
      <c r="L269" s="73"/>
      <c r="M269" s="73"/>
      <c r="N269" s="73"/>
      <c r="O269" s="73"/>
      <c r="P269" s="73"/>
      <c r="Q269" s="73"/>
      <c r="R269" s="73"/>
      <c r="S269" s="73"/>
      <c r="T269" s="73"/>
      <c r="U269" s="73"/>
    </row>
    <row r="270" spans="2:21" x14ac:dyDescent="0.3">
      <c r="B270" s="73"/>
      <c r="C270" s="74"/>
      <c r="D270" s="73"/>
      <c r="E270" s="73"/>
      <c r="F270" s="73"/>
      <c r="G270" s="73"/>
      <c r="H270" s="73"/>
      <c r="I270" s="73"/>
      <c r="J270" s="73"/>
      <c r="K270" s="73"/>
      <c r="L270" s="73"/>
      <c r="M270" s="73"/>
      <c r="N270" s="73"/>
      <c r="O270" s="73"/>
      <c r="P270" s="73"/>
      <c r="Q270" s="73"/>
      <c r="R270" s="73"/>
      <c r="S270" s="73"/>
      <c r="T270" s="73"/>
      <c r="U270" s="73"/>
    </row>
    <row r="271" spans="2:21" x14ac:dyDescent="0.3">
      <c r="B271" s="73"/>
      <c r="C271" s="74"/>
      <c r="D271" s="73"/>
      <c r="E271" s="73"/>
      <c r="F271" s="73"/>
      <c r="G271" s="73"/>
      <c r="H271" s="73"/>
      <c r="I271" s="73"/>
      <c r="J271" s="73"/>
      <c r="K271" s="73"/>
      <c r="L271" s="73"/>
      <c r="M271" s="73"/>
      <c r="N271" s="73"/>
      <c r="O271" s="73"/>
      <c r="P271" s="73"/>
      <c r="Q271" s="73"/>
      <c r="R271" s="73"/>
      <c r="S271" s="73"/>
      <c r="T271" s="73"/>
      <c r="U271" s="73"/>
    </row>
    <row r="272" spans="2:21" x14ac:dyDescent="0.3">
      <c r="B272" s="73"/>
      <c r="C272" s="74"/>
      <c r="D272" s="73"/>
      <c r="E272" s="73"/>
      <c r="F272" s="73"/>
      <c r="G272" s="73"/>
      <c r="H272" s="73"/>
      <c r="I272" s="73"/>
      <c r="J272" s="73"/>
      <c r="K272" s="73"/>
      <c r="L272" s="73"/>
      <c r="M272" s="73"/>
      <c r="N272" s="73"/>
      <c r="O272" s="73"/>
      <c r="P272" s="73"/>
      <c r="Q272" s="73"/>
      <c r="R272" s="73"/>
      <c r="S272" s="73"/>
      <c r="T272" s="73"/>
      <c r="U272" s="73"/>
    </row>
    <row r="273" spans="2:21" x14ac:dyDescent="0.3">
      <c r="B273" s="73"/>
      <c r="C273" s="74"/>
      <c r="D273" s="73"/>
      <c r="E273" s="73"/>
      <c r="F273" s="73"/>
      <c r="G273" s="73"/>
      <c r="H273" s="73"/>
      <c r="I273" s="73"/>
      <c r="J273" s="73"/>
      <c r="K273" s="73"/>
      <c r="L273" s="73"/>
      <c r="M273" s="73"/>
      <c r="N273" s="73"/>
      <c r="O273" s="73"/>
      <c r="P273" s="73"/>
      <c r="Q273" s="73"/>
      <c r="R273" s="73"/>
      <c r="S273" s="73"/>
      <c r="T273" s="73"/>
      <c r="U273" s="73"/>
    </row>
    <row r="274" spans="2:21" x14ac:dyDescent="0.3">
      <c r="B274" s="73"/>
      <c r="C274" s="74"/>
      <c r="D274" s="73"/>
      <c r="E274" s="73"/>
      <c r="F274" s="73"/>
      <c r="G274" s="73"/>
      <c r="H274" s="73"/>
      <c r="I274" s="73"/>
      <c r="J274" s="73"/>
      <c r="K274" s="73"/>
      <c r="L274" s="73"/>
      <c r="M274" s="73"/>
      <c r="N274" s="73"/>
      <c r="O274" s="73"/>
      <c r="P274" s="73"/>
      <c r="Q274" s="73"/>
      <c r="R274" s="73"/>
      <c r="S274" s="73"/>
      <c r="T274" s="73"/>
      <c r="U274" s="73"/>
    </row>
    <row r="275" spans="2:21" x14ac:dyDescent="0.3">
      <c r="B275" s="73"/>
      <c r="C275" s="74"/>
      <c r="D275" s="73"/>
      <c r="E275" s="73"/>
      <c r="F275" s="73"/>
      <c r="G275" s="73"/>
      <c r="H275" s="73"/>
      <c r="I275" s="73"/>
      <c r="J275" s="73"/>
      <c r="K275" s="73"/>
      <c r="L275" s="73"/>
      <c r="M275" s="73"/>
      <c r="N275" s="73"/>
      <c r="O275" s="73"/>
      <c r="P275" s="73"/>
      <c r="Q275" s="73"/>
      <c r="R275" s="73"/>
      <c r="S275" s="73"/>
      <c r="T275" s="73"/>
      <c r="U275" s="73"/>
    </row>
    <row r="276" spans="2:21" x14ac:dyDescent="0.3">
      <c r="B276" s="73"/>
      <c r="C276" s="74"/>
      <c r="D276" s="73"/>
      <c r="E276" s="73"/>
      <c r="F276" s="73"/>
      <c r="G276" s="73"/>
      <c r="H276" s="73"/>
      <c r="I276" s="73"/>
      <c r="J276" s="73"/>
      <c r="K276" s="73"/>
      <c r="L276" s="73"/>
      <c r="M276" s="73"/>
      <c r="N276" s="73"/>
      <c r="O276" s="73"/>
      <c r="P276" s="73"/>
      <c r="Q276" s="73"/>
      <c r="R276" s="73"/>
      <c r="S276" s="73"/>
      <c r="T276" s="73"/>
      <c r="U276" s="73"/>
    </row>
    <row r="277" spans="2:21" x14ac:dyDescent="0.3">
      <c r="B277" s="73"/>
      <c r="C277" s="74"/>
      <c r="D277" s="73"/>
      <c r="E277" s="73"/>
      <c r="F277" s="73"/>
      <c r="G277" s="73"/>
      <c r="H277" s="73"/>
      <c r="I277" s="73"/>
      <c r="J277" s="73"/>
      <c r="K277" s="73"/>
      <c r="L277" s="73"/>
      <c r="M277" s="73"/>
      <c r="N277" s="73"/>
      <c r="O277" s="73"/>
      <c r="P277" s="73"/>
      <c r="Q277" s="73"/>
      <c r="R277" s="73"/>
      <c r="S277" s="73"/>
      <c r="T277" s="73"/>
      <c r="U277" s="73"/>
    </row>
    <row r="278" spans="2:21" x14ac:dyDescent="0.3">
      <c r="B278" s="73"/>
      <c r="C278" s="74"/>
      <c r="D278" s="73"/>
      <c r="E278" s="73"/>
      <c r="F278" s="73"/>
      <c r="G278" s="73"/>
      <c r="H278" s="73"/>
      <c r="I278" s="73"/>
      <c r="J278" s="73"/>
      <c r="K278" s="73"/>
      <c r="L278" s="73"/>
      <c r="M278" s="73"/>
      <c r="N278" s="73"/>
      <c r="O278" s="73"/>
      <c r="P278" s="73"/>
      <c r="Q278" s="73"/>
      <c r="R278" s="73"/>
      <c r="S278" s="73"/>
      <c r="T278" s="73"/>
      <c r="U278" s="73"/>
    </row>
    <row r="279" spans="2:21" x14ac:dyDescent="0.3">
      <c r="B279" s="73"/>
      <c r="C279" s="74"/>
      <c r="D279" s="73"/>
      <c r="E279" s="73"/>
      <c r="F279" s="73"/>
      <c r="G279" s="73"/>
      <c r="H279" s="73"/>
      <c r="I279" s="73"/>
      <c r="J279" s="73"/>
      <c r="K279" s="73"/>
      <c r="L279" s="73"/>
      <c r="M279" s="73"/>
      <c r="N279" s="73"/>
      <c r="O279" s="73"/>
      <c r="P279" s="73"/>
      <c r="Q279" s="73"/>
      <c r="R279" s="73"/>
      <c r="S279" s="73"/>
      <c r="T279" s="73"/>
      <c r="U279" s="73"/>
    </row>
    <row r="280" spans="2:21" x14ac:dyDescent="0.3">
      <c r="B280" s="73"/>
      <c r="C280" s="74"/>
      <c r="D280" s="73"/>
      <c r="E280" s="73"/>
      <c r="F280" s="73"/>
      <c r="G280" s="73"/>
      <c r="H280" s="73"/>
      <c r="I280" s="73"/>
      <c r="J280" s="73"/>
      <c r="K280" s="73"/>
      <c r="L280" s="73"/>
      <c r="M280" s="73"/>
      <c r="N280" s="73"/>
      <c r="O280" s="73"/>
      <c r="P280" s="73"/>
      <c r="Q280" s="73"/>
      <c r="R280" s="73"/>
      <c r="S280" s="73"/>
      <c r="T280" s="73"/>
      <c r="U280" s="73"/>
    </row>
    <row r="281" spans="2:21" x14ac:dyDescent="0.3">
      <c r="B281" s="73"/>
      <c r="C281" s="74"/>
      <c r="D281" s="73"/>
      <c r="E281" s="73"/>
      <c r="F281" s="73"/>
      <c r="G281" s="73"/>
      <c r="H281" s="73"/>
      <c r="I281" s="73"/>
      <c r="J281" s="73"/>
      <c r="K281" s="73"/>
      <c r="L281" s="73"/>
      <c r="M281" s="73"/>
      <c r="N281" s="73"/>
      <c r="O281" s="73"/>
      <c r="P281" s="73"/>
      <c r="Q281" s="73"/>
      <c r="R281" s="73"/>
      <c r="S281" s="73"/>
      <c r="T281" s="73"/>
      <c r="U281" s="73"/>
    </row>
    <row r="282" spans="2:21" x14ac:dyDescent="0.3">
      <c r="B282" s="73"/>
      <c r="C282" s="74"/>
      <c r="D282" s="73"/>
      <c r="E282" s="73"/>
      <c r="F282" s="73"/>
      <c r="G282" s="73"/>
      <c r="H282" s="73"/>
      <c r="I282" s="73"/>
      <c r="J282" s="73"/>
      <c r="K282" s="73"/>
      <c r="L282" s="73"/>
      <c r="M282" s="73"/>
      <c r="N282" s="73"/>
      <c r="O282" s="73"/>
      <c r="P282" s="73"/>
      <c r="Q282" s="73"/>
      <c r="R282" s="73"/>
      <c r="S282" s="73"/>
      <c r="T282" s="73"/>
      <c r="U282" s="73"/>
    </row>
    <row r="283" spans="2:21" x14ac:dyDescent="0.3">
      <c r="B283" s="73"/>
      <c r="C283" s="74"/>
      <c r="D283" s="73"/>
      <c r="E283" s="73"/>
      <c r="F283" s="73"/>
      <c r="G283" s="73"/>
      <c r="H283" s="73"/>
      <c r="I283" s="73"/>
      <c r="J283" s="73"/>
      <c r="K283" s="73"/>
      <c r="L283" s="73"/>
      <c r="M283" s="73"/>
      <c r="N283" s="73"/>
      <c r="O283" s="73"/>
      <c r="P283" s="73"/>
      <c r="Q283" s="73"/>
      <c r="R283" s="73"/>
      <c r="S283" s="73"/>
      <c r="T283" s="73"/>
      <c r="U283" s="73"/>
    </row>
    <row r="284" spans="2:21" x14ac:dyDescent="0.3">
      <c r="B284" s="73"/>
      <c r="C284" s="74"/>
      <c r="D284" s="73"/>
      <c r="E284" s="73"/>
      <c r="F284" s="73"/>
      <c r="G284" s="73"/>
      <c r="H284" s="73"/>
      <c r="I284" s="73"/>
      <c r="J284" s="73"/>
      <c r="K284" s="73"/>
      <c r="L284" s="73"/>
      <c r="M284" s="73"/>
      <c r="N284" s="73"/>
      <c r="O284" s="73"/>
      <c r="P284" s="73"/>
      <c r="Q284" s="73"/>
      <c r="R284" s="73"/>
      <c r="S284" s="73"/>
      <c r="T284" s="73"/>
      <c r="U284" s="73"/>
    </row>
    <row r="285" spans="2:21" x14ac:dyDescent="0.3">
      <c r="B285" s="73"/>
      <c r="C285" s="74"/>
      <c r="D285" s="73"/>
      <c r="E285" s="73"/>
      <c r="F285" s="73"/>
      <c r="G285" s="73"/>
      <c r="H285" s="73"/>
      <c r="I285" s="73"/>
      <c r="J285" s="73"/>
      <c r="K285" s="73"/>
      <c r="L285" s="73"/>
      <c r="M285" s="73"/>
      <c r="N285" s="73"/>
      <c r="O285" s="73"/>
      <c r="P285" s="73"/>
      <c r="Q285" s="73"/>
      <c r="R285" s="73"/>
      <c r="S285" s="73"/>
      <c r="T285" s="73"/>
      <c r="U285" s="73"/>
    </row>
    <row r="286" spans="2:21" x14ac:dyDescent="0.3">
      <c r="B286" s="73"/>
      <c r="C286" s="74"/>
      <c r="D286" s="73"/>
      <c r="E286" s="73"/>
      <c r="F286" s="73"/>
      <c r="G286" s="73"/>
      <c r="H286" s="73"/>
      <c r="I286" s="73"/>
      <c r="J286" s="73"/>
      <c r="K286" s="73"/>
      <c r="L286" s="73"/>
      <c r="M286" s="73"/>
      <c r="N286" s="73"/>
      <c r="O286" s="73"/>
      <c r="P286" s="73"/>
      <c r="Q286" s="73"/>
      <c r="R286" s="73"/>
      <c r="S286" s="73"/>
      <c r="T286" s="73"/>
      <c r="U286" s="73"/>
    </row>
    <row r="287" spans="2:21" x14ac:dyDescent="0.3">
      <c r="B287" s="73"/>
      <c r="C287" s="74"/>
      <c r="D287" s="73"/>
      <c r="E287" s="73"/>
      <c r="F287" s="73"/>
      <c r="G287" s="73"/>
      <c r="H287" s="73"/>
      <c r="I287" s="73"/>
      <c r="J287" s="73"/>
      <c r="K287" s="73"/>
      <c r="L287" s="73"/>
      <c r="M287" s="73"/>
      <c r="N287" s="73"/>
      <c r="O287" s="73"/>
      <c r="P287" s="73"/>
      <c r="Q287" s="73"/>
      <c r="R287" s="73"/>
      <c r="S287" s="73"/>
      <c r="T287" s="73"/>
      <c r="U287" s="73"/>
    </row>
    <row r="288" spans="2:21" x14ac:dyDescent="0.3">
      <c r="B288" s="73"/>
      <c r="C288" s="74"/>
      <c r="D288" s="73"/>
      <c r="E288" s="73"/>
      <c r="F288" s="73"/>
      <c r="G288" s="73"/>
      <c r="H288" s="73"/>
      <c r="I288" s="73"/>
      <c r="J288" s="73"/>
      <c r="K288" s="73"/>
      <c r="L288" s="73"/>
      <c r="M288" s="73"/>
      <c r="N288" s="73"/>
      <c r="O288" s="73"/>
      <c r="P288" s="73"/>
      <c r="Q288" s="73"/>
      <c r="R288" s="73"/>
      <c r="S288" s="73"/>
      <c r="T288" s="73"/>
      <c r="U288" s="73"/>
    </row>
    <row r="289" spans="2:21" x14ac:dyDescent="0.3">
      <c r="B289" s="73"/>
      <c r="C289" s="74"/>
      <c r="D289" s="73"/>
      <c r="E289" s="73"/>
      <c r="F289" s="73"/>
      <c r="G289" s="73"/>
      <c r="H289" s="73"/>
      <c r="I289" s="73"/>
      <c r="J289" s="73"/>
      <c r="K289" s="73"/>
      <c r="L289" s="73"/>
      <c r="M289" s="73"/>
      <c r="N289" s="73"/>
      <c r="O289" s="73"/>
      <c r="P289" s="73"/>
      <c r="Q289" s="73"/>
      <c r="R289" s="73"/>
      <c r="S289" s="73"/>
      <c r="T289" s="73"/>
      <c r="U289" s="73"/>
    </row>
    <row r="290" spans="2:21" x14ac:dyDescent="0.3">
      <c r="B290" s="73"/>
      <c r="C290" s="74"/>
      <c r="D290" s="73"/>
      <c r="E290" s="73"/>
      <c r="F290" s="73"/>
      <c r="G290" s="73"/>
      <c r="H290" s="73"/>
      <c r="I290" s="73"/>
      <c r="J290" s="73"/>
      <c r="K290" s="73"/>
      <c r="L290" s="73"/>
      <c r="M290" s="73"/>
      <c r="N290" s="73"/>
      <c r="O290" s="73"/>
      <c r="P290" s="73"/>
      <c r="Q290" s="73"/>
      <c r="R290" s="73"/>
      <c r="S290" s="73"/>
      <c r="T290" s="73"/>
      <c r="U290" s="73"/>
    </row>
    <row r="291" spans="2:21" x14ac:dyDescent="0.3">
      <c r="B291" s="73"/>
      <c r="C291" s="74"/>
      <c r="D291" s="73"/>
      <c r="E291" s="73"/>
      <c r="F291" s="73"/>
      <c r="G291" s="73"/>
      <c r="H291" s="73"/>
      <c r="I291" s="73"/>
      <c r="J291" s="73"/>
      <c r="K291" s="73"/>
      <c r="L291" s="73"/>
      <c r="M291" s="73"/>
      <c r="N291" s="73"/>
      <c r="O291" s="73"/>
      <c r="P291" s="73"/>
      <c r="Q291" s="73"/>
      <c r="R291" s="73"/>
      <c r="S291" s="73"/>
      <c r="T291" s="73"/>
      <c r="U291" s="73"/>
    </row>
    <row r="292" spans="2:21" x14ac:dyDescent="0.3">
      <c r="B292" s="73"/>
      <c r="C292" s="74"/>
      <c r="D292" s="73"/>
      <c r="E292" s="73"/>
      <c r="F292" s="73"/>
      <c r="G292" s="73"/>
      <c r="H292" s="73"/>
      <c r="I292" s="73"/>
      <c r="J292" s="73"/>
      <c r="K292" s="73"/>
      <c r="L292" s="73"/>
      <c r="M292" s="73"/>
      <c r="N292" s="73"/>
      <c r="O292" s="73"/>
      <c r="P292" s="73"/>
      <c r="Q292" s="73"/>
      <c r="R292" s="73"/>
      <c r="S292" s="73"/>
      <c r="T292" s="73"/>
      <c r="U292" s="73"/>
    </row>
    <row r="293" spans="2:21" x14ac:dyDescent="0.3">
      <c r="B293" s="73"/>
      <c r="C293" s="74"/>
      <c r="D293" s="73"/>
      <c r="E293" s="73"/>
      <c r="F293" s="73"/>
      <c r="G293" s="73"/>
      <c r="H293" s="73"/>
      <c r="I293" s="73"/>
      <c r="J293" s="73"/>
      <c r="K293" s="73"/>
      <c r="L293" s="73"/>
      <c r="M293" s="73"/>
      <c r="N293" s="73"/>
      <c r="O293" s="73"/>
      <c r="P293" s="73"/>
      <c r="Q293" s="73"/>
      <c r="R293" s="73"/>
      <c r="S293" s="73"/>
      <c r="T293" s="73"/>
      <c r="U293" s="73"/>
    </row>
    <row r="294" spans="2:21" x14ac:dyDescent="0.3">
      <c r="B294" s="73"/>
      <c r="C294" s="74"/>
      <c r="D294" s="73"/>
      <c r="E294" s="73"/>
      <c r="F294" s="73"/>
      <c r="G294" s="73"/>
      <c r="H294" s="73"/>
      <c r="I294" s="73"/>
      <c r="J294" s="73"/>
      <c r="K294" s="73"/>
      <c r="L294" s="73"/>
      <c r="M294" s="73"/>
      <c r="N294" s="73"/>
      <c r="O294" s="73"/>
      <c r="P294" s="73"/>
      <c r="Q294" s="73"/>
      <c r="R294" s="73"/>
      <c r="S294" s="73"/>
      <c r="T294" s="73"/>
      <c r="U294" s="73"/>
    </row>
    <row r="295" spans="2:21" x14ac:dyDescent="0.3">
      <c r="B295" s="73"/>
      <c r="C295" s="74"/>
      <c r="D295" s="73"/>
      <c r="E295" s="73"/>
      <c r="F295" s="73"/>
      <c r="G295" s="73"/>
      <c r="H295" s="73"/>
      <c r="I295" s="73"/>
      <c r="J295" s="73"/>
      <c r="K295" s="73"/>
      <c r="L295" s="73"/>
      <c r="M295" s="73"/>
      <c r="N295" s="73"/>
      <c r="O295" s="73"/>
      <c r="P295" s="73"/>
      <c r="Q295" s="73"/>
      <c r="R295" s="73"/>
      <c r="S295" s="73"/>
      <c r="T295" s="73"/>
      <c r="U295" s="73"/>
    </row>
    <row r="296" spans="2:21" x14ac:dyDescent="0.3">
      <c r="B296" s="73"/>
      <c r="C296" s="74"/>
      <c r="D296" s="73"/>
      <c r="E296" s="73"/>
      <c r="F296" s="73"/>
      <c r="G296" s="73"/>
      <c r="H296" s="73"/>
      <c r="I296" s="73"/>
      <c r="J296" s="73"/>
      <c r="K296" s="73"/>
      <c r="L296" s="73"/>
      <c r="M296" s="73"/>
      <c r="N296" s="73"/>
      <c r="O296" s="73"/>
      <c r="P296" s="73"/>
      <c r="Q296" s="73"/>
      <c r="R296" s="73"/>
      <c r="S296" s="73"/>
      <c r="T296" s="73"/>
      <c r="U296" s="73"/>
    </row>
    <row r="297" spans="2:21" x14ac:dyDescent="0.3">
      <c r="B297" s="73"/>
      <c r="C297" s="74"/>
      <c r="D297" s="73"/>
      <c r="E297" s="73"/>
      <c r="F297" s="73"/>
      <c r="G297" s="73"/>
      <c r="H297" s="73"/>
      <c r="I297" s="73"/>
      <c r="J297" s="73"/>
      <c r="K297" s="73"/>
      <c r="L297" s="73"/>
      <c r="M297" s="73"/>
      <c r="N297" s="73"/>
      <c r="O297" s="73"/>
      <c r="P297" s="73"/>
      <c r="Q297" s="73"/>
      <c r="R297" s="73"/>
      <c r="S297" s="73"/>
      <c r="T297" s="73"/>
      <c r="U297" s="73"/>
    </row>
    <row r="298" spans="2:21" x14ac:dyDescent="0.3">
      <c r="B298" s="73"/>
      <c r="C298" s="74"/>
      <c r="D298" s="73"/>
      <c r="E298" s="73"/>
      <c r="F298" s="73"/>
      <c r="G298" s="73"/>
      <c r="H298" s="73"/>
      <c r="I298" s="73"/>
      <c r="J298" s="73"/>
      <c r="K298" s="73"/>
      <c r="L298" s="73"/>
      <c r="M298" s="73"/>
      <c r="N298" s="73"/>
      <c r="O298" s="73"/>
      <c r="P298" s="73"/>
      <c r="Q298" s="73"/>
      <c r="R298" s="73"/>
      <c r="S298" s="73"/>
      <c r="T298" s="73"/>
      <c r="U298" s="73"/>
    </row>
    <row r="299" spans="2:21" x14ac:dyDescent="0.3">
      <c r="B299" s="73"/>
      <c r="C299" s="74"/>
      <c r="D299" s="73"/>
      <c r="E299" s="73"/>
      <c r="F299" s="73"/>
      <c r="G299" s="73"/>
      <c r="H299" s="73"/>
      <c r="I299" s="73"/>
      <c r="J299" s="73"/>
      <c r="K299" s="73"/>
      <c r="L299" s="73"/>
      <c r="M299" s="73"/>
      <c r="N299" s="73"/>
      <c r="O299" s="73"/>
      <c r="P299" s="73"/>
      <c r="Q299" s="73"/>
      <c r="R299" s="73"/>
      <c r="S299" s="73"/>
      <c r="T299" s="73"/>
      <c r="U299" s="73"/>
    </row>
    <row r="300" spans="2:21" x14ac:dyDescent="0.3">
      <c r="B300" s="73"/>
      <c r="C300" s="74"/>
      <c r="D300" s="73"/>
      <c r="E300" s="73"/>
      <c r="F300" s="73"/>
      <c r="G300" s="73"/>
      <c r="H300" s="73"/>
      <c r="I300" s="73"/>
      <c r="J300" s="73"/>
      <c r="K300" s="73"/>
      <c r="L300" s="73"/>
      <c r="M300" s="73"/>
      <c r="N300" s="73"/>
      <c r="O300" s="73"/>
      <c r="P300" s="73"/>
      <c r="Q300" s="73"/>
      <c r="R300" s="73"/>
      <c r="S300" s="73"/>
      <c r="T300" s="73"/>
      <c r="U300" s="73"/>
    </row>
    <row r="301" spans="2:21" x14ac:dyDescent="0.3">
      <c r="B301" s="73"/>
      <c r="C301" s="74"/>
      <c r="D301" s="73"/>
      <c r="E301" s="73"/>
      <c r="F301" s="73"/>
      <c r="G301" s="73"/>
      <c r="H301" s="73"/>
      <c r="I301" s="73"/>
      <c r="J301" s="73"/>
      <c r="K301" s="73"/>
      <c r="L301" s="73"/>
      <c r="M301" s="73"/>
      <c r="N301" s="73"/>
      <c r="O301" s="73"/>
      <c r="P301" s="73"/>
      <c r="Q301" s="73"/>
      <c r="R301" s="73"/>
      <c r="S301" s="73"/>
      <c r="T301" s="73"/>
      <c r="U301" s="73"/>
    </row>
    <row r="302" spans="2:21" x14ac:dyDescent="0.3">
      <c r="B302" s="73"/>
      <c r="C302" s="74"/>
      <c r="D302" s="73"/>
      <c r="E302" s="73"/>
      <c r="F302" s="73"/>
      <c r="G302" s="73"/>
      <c r="H302" s="73"/>
      <c r="I302" s="73"/>
      <c r="J302" s="73"/>
      <c r="K302" s="73"/>
      <c r="L302" s="73"/>
      <c r="M302" s="73"/>
      <c r="N302" s="73"/>
      <c r="O302" s="73"/>
      <c r="P302" s="73"/>
      <c r="Q302" s="73"/>
      <c r="R302" s="73"/>
      <c r="S302" s="73"/>
      <c r="T302" s="73"/>
      <c r="U302" s="73"/>
    </row>
    <row r="303" spans="2:21" x14ac:dyDescent="0.3">
      <c r="B303" s="73"/>
      <c r="C303" s="74"/>
      <c r="D303" s="73"/>
      <c r="E303" s="73"/>
      <c r="F303" s="73"/>
      <c r="G303" s="73"/>
      <c r="H303" s="73"/>
      <c r="I303" s="73"/>
      <c r="J303" s="73"/>
      <c r="K303" s="73"/>
      <c r="L303" s="73"/>
      <c r="M303" s="73"/>
      <c r="N303" s="73"/>
      <c r="O303" s="73"/>
      <c r="P303" s="73"/>
      <c r="Q303" s="73"/>
      <c r="R303" s="73"/>
      <c r="S303" s="73"/>
      <c r="T303" s="73"/>
      <c r="U303" s="73"/>
    </row>
    <row r="304" spans="2:21" x14ac:dyDescent="0.3">
      <c r="B304" s="73"/>
      <c r="C304" s="74"/>
      <c r="D304" s="73"/>
      <c r="E304" s="73"/>
      <c r="F304" s="73"/>
      <c r="G304" s="73"/>
      <c r="H304" s="73"/>
      <c r="I304" s="73"/>
      <c r="J304" s="73"/>
      <c r="K304" s="73"/>
      <c r="L304" s="73"/>
      <c r="M304" s="73"/>
      <c r="N304" s="73"/>
      <c r="O304" s="73"/>
      <c r="P304" s="73"/>
      <c r="Q304" s="73"/>
      <c r="R304" s="73"/>
      <c r="S304" s="73"/>
      <c r="T304" s="73"/>
      <c r="U304" s="73"/>
    </row>
    <row r="305" spans="2:21" x14ac:dyDescent="0.3">
      <c r="B305" s="73"/>
      <c r="C305" s="74"/>
      <c r="D305" s="73"/>
      <c r="E305" s="73"/>
      <c r="F305" s="73"/>
      <c r="G305" s="73"/>
      <c r="H305" s="73"/>
      <c r="I305" s="73"/>
      <c r="J305" s="73"/>
      <c r="K305" s="73"/>
      <c r="L305" s="73"/>
      <c r="M305" s="73"/>
      <c r="N305" s="73"/>
      <c r="O305" s="73"/>
      <c r="P305" s="73"/>
      <c r="Q305" s="73"/>
      <c r="R305" s="73"/>
      <c r="S305" s="73"/>
      <c r="T305" s="73"/>
      <c r="U305" s="73"/>
    </row>
    <row r="306" spans="2:21" x14ac:dyDescent="0.3">
      <c r="B306" s="73"/>
      <c r="C306" s="74"/>
      <c r="D306" s="73"/>
      <c r="E306" s="73"/>
      <c r="F306" s="73"/>
      <c r="G306" s="73"/>
      <c r="H306" s="73"/>
      <c r="I306" s="73"/>
      <c r="J306" s="73"/>
      <c r="K306" s="73"/>
      <c r="L306" s="73"/>
      <c r="M306" s="73"/>
      <c r="N306" s="73"/>
      <c r="O306" s="73"/>
      <c r="P306" s="73"/>
      <c r="Q306" s="73"/>
      <c r="R306" s="73"/>
      <c r="S306" s="73"/>
      <c r="T306" s="73"/>
      <c r="U306" s="73"/>
    </row>
    <row r="307" spans="2:21" x14ac:dyDescent="0.3">
      <c r="B307" s="73"/>
      <c r="C307" s="74"/>
      <c r="D307" s="73"/>
      <c r="E307" s="73"/>
      <c r="F307" s="73"/>
      <c r="G307" s="73"/>
      <c r="H307" s="73"/>
      <c r="I307" s="73"/>
      <c r="J307" s="73"/>
      <c r="K307" s="73"/>
      <c r="L307" s="73"/>
      <c r="M307" s="73"/>
      <c r="N307" s="73"/>
      <c r="O307" s="73"/>
      <c r="P307" s="73"/>
      <c r="Q307" s="73"/>
      <c r="R307" s="73"/>
      <c r="S307" s="73"/>
      <c r="T307" s="73"/>
      <c r="U307" s="73"/>
    </row>
    <row r="308" spans="2:21" x14ac:dyDescent="0.3">
      <c r="B308" s="73"/>
      <c r="C308" s="74"/>
      <c r="D308" s="73"/>
      <c r="E308" s="73"/>
      <c r="F308" s="73"/>
      <c r="G308" s="73"/>
      <c r="H308" s="73"/>
      <c r="I308" s="73"/>
      <c r="J308" s="73"/>
      <c r="K308" s="73"/>
      <c r="L308" s="73"/>
      <c r="M308" s="73"/>
      <c r="N308" s="73"/>
      <c r="O308" s="73"/>
      <c r="P308" s="73"/>
      <c r="Q308" s="73"/>
      <c r="R308" s="73"/>
      <c r="S308" s="73"/>
      <c r="T308" s="73"/>
      <c r="U308" s="73"/>
    </row>
    <row r="309" spans="2:21" x14ac:dyDescent="0.3">
      <c r="B309" s="73"/>
      <c r="C309" s="74"/>
      <c r="D309" s="73"/>
      <c r="E309" s="73"/>
      <c r="F309" s="73"/>
      <c r="G309" s="73"/>
      <c r="H309" s="73"/>
      <c r="I309" s="73"/>
      <c r="J309" s="73"/>
      <c r="K309" s="73"/>
      <c r="L309" s="73"/>
      <c r="M309" s="73"/>
      <c r="N309" s="73"/>
      <c r="O309" s="73"/>
      <c r="P309" s="73"/>
      <c r="Q309" s="73"/>
      <c r="R309" s="73"/>
      <c r="S309" s="73"/>
      <c r="T309" s="73"/>
      <c r="U309" s="73"/>
    </row>
    <row r="310" spans="2:21" x14ac:dyDescent="0.3">
      <c r="B310" s="73"/>
      <c r="C310" s="74"/>
      <c r="D310" s="73"/>
      <c r="E310" s="73"/>
      <c r="F310" s="73"/>
      <c r="G310" s="73"/>
      <c r="H310" s="73"/>
      <c r="I310" s="73"/>
      <c r="J310" s="73"/>
      <c r="K310" s="73"/>
      <c r="L310" s="73"/>
      <c r="M310" s="73"/>
      <c r="N310" s="73"/>
      <c r="O310" s="73"/>
      <c r="P310" s="73"/>
      <c r="Q310" s="73"/>
      <c r="R310" s="73"/>
      <c r="S310" s="73"/>
      <c r="T310" s="73"/>
      <c r="U310" s="73"/>
    </row>
    <row r="311" spans="2:21" x14ac:dyDescent="0.3">
      <c r="B311" s="73"/>
      <c r="C311" s="74"/>
      <c r="D311" s="73"/>
      <c r="E311" s="73"/>
      <c r="F311" s="73"/>
      <c r="G311" s="73"/>
      <c r="H311" s="73"/>
      <c r="I311" s="73"/>
      <c r="J311" s="73"/>
      <c r="K311" s="73"/>
      <c r="L311" s="73"/>
      <c r="M311" s="73"/>
      <c r="N311" s="73"/>
      <c r="O311" s="73"/>
      <c r="P311" s="73"/>
      <c r="Q311" s="73"/>
      <c r="R311" s="73"/>
      <c r="S311" s="73"/>
      <c r="T311" s="73"/>
      <c r="U311" s="73"/>
    </row>
    <row r="312" spans="2:21" x14ac:dyDescent="0.3">
      <c r="B312" s="73"/>
      <c r="C312" s="74"/>
      <c r="D312" s="73"/>
      <c r="E312" s="73"/>
      <c r="F312" s="73"/>
      <c r="G312" s="73"/>
      <c r="H312" s="73"/>
      <c r="I312" s="73"/>
      <c r="J312" s="73"/>
      <c r="K312" s="73"/>
      <c r="L312" s="73"/>
      <c r="M312" s="73"/>
      <c r="N312" s="73"/>
      <c r="O312" s="73"/>
      <c r="P312" s="73"/>
      <c r="Q312" s="73"/>
      <c r="R312" s="73"/>
      <c r="S312" s="73"/>
      <c r="T312" s="73"/>
      <c r="U312" s="73"/>
    </row>
    <row r="313" spans="2:21" x14ac:dyDescent="0.3">
      <c r="B313" s="73"/>
      <c r="C313" s="74"/>
      <c r="D313" s="73"/>
      <c r="E313" s="73"/>
      <c r="F313" s="73"/>
      <c r="G313" s="73"/>
      <c r="H313" s="73"/>
      <c r="I313" s="73"/>
      <c r="J313" s="73"/>
      <c r="K313" s="73"/>
      <c r="L313" s="73"/>
      <c r="M313" s="73"/>
      <c r="N313" s="73"/>
      <c r="O313" s="73"/>
      <c r="P313" s="73"/>
      <c r="Q313" s="73"/>
      <c r="R313" s="73"/>
      <c r="S313" s="73"/>
      <c r="T313" s="73"/>
      <c r="U313" s="73"/>
    </row>
    <row r="314" spans="2:21" x14ac:dyDescent="0.3">
      <c r="B314" s="73"/>
      <c r="C314" s="74"/>
      <c r="D314" s="73"/>
      <c r="E314" s="73"/>
      <c r="F314" s="73"/>
      <c r="G314" s="73"/>
      <c r="H314" s="73"/>
      <c r="I314" s="73"/>
      <c r="J314" s="73"/>
      <c r="K314" s="73"/>
      <c r="L314" s="73"/>
      <c r="M314" s="73"/>
      <c r="N314" s="73"/>
      <c r="O314" s="73"/>
      <c r="P314" s="73"/>
      <c r="Q314" s="73"/>
      <c r="R314" s="73"/>
      <c r="S314" s="73"/>
      <c r="T314" s="73"/>
      <c r="U314" s="73"/>
    </row>
    <row r="315" spans="2:21" x14ac:dyDescent="0.3">
      <c r="B315" s="73"/>
      <c r="C315" s="74"/>
      <c r="D315" s="73"/>
      <c r="E315" s="73"/>
      <c r="F315" s="73"/>
      <c r="G315" s="73"/>
      <c r="H315" s="73"/>
      <c r="I315" s="73"/>
      <c r="J315" s="73"/>
      <c r="K315" s="73"/>
      <c r="L315" s="73"/>
      <c r="M315" s="73"/>
      <c r="N315" s="73"/>
      <c r="O315" s="73"/>
      <c r="P315" s="73"/>
      <c r="Q315" s="73"/>
      <c r="R315" s="73"/>
      <c r="S315" s="73"/>
      <c r="T315" s="73"/>
      <c r="U315" s="73"/>
    </row>
    <row r="316" spans="2:21" x14ac:dyDescent="0.3">
      <c r="B316" s="73"/>
      <c r="C316" s="74"/>
      <c r="D316" s="73"/>
      <c r="E316" s="73"/>
      <c r="F316" s="73"/>
      <c r="G316" s="73"/>
      <c r="H316" s="73"/>
      <c r="I316" s="73"/>
      <c r="J316" s="73"/>
      <c r="K316" s="73"/>
      <c r="L316" s="73"/>
      <c r="M316" s="73"/>
      <c r="N316" s="73"/>
      <c r="O316" s="73"/>
      <c r="P316" s="73"/>
      <c r="Q316" s="73"/>
      <c r="R316" s="73"/>
      <c r="S316" s="73"/>
      <c r="T316" s="73"/>
      <c r="U316" s="73"/>
    </row>
    <row r="317" spans="2:21" x14ac:dyDescent="0.3">
      <c r="B317" s="73"/>
      <c r="C317" s="74"/>
      <c r="D317" s="73"/>
      <c r="E317" s="73"/>
      <c r="F317" s="73"/>
      <c r="G317" s="73"/>
      <c r="H317" s="73"/>
      <c r="I317" s="73"/>
      <c r="J317" s="73"/>
      <c r="K317" s="73"/>
      <c r="L317" s="73"/>
      <c r="M317" s="73"/>
      <c r="N317" s="73"/>
      <c r="O317" s="73"/>
      <c r="P317" s="73"/>
      <c r="Q317" s="73"/>
      <c r="R317" s="73"/>
      <c r="S317" s="73"/>
      <c r="T317" s="73"/>
      <c r="U317" s="73"/>
    </row>
    <row r="318" spans="2:21" x14ac:dyDescent="0.3">
      <c r="B318" s="73"/>
      <c r="C318" s="74"/>
      <c r="D318" s="73"/>
      <c r="E318" s="73"/>
      <c r="F318" s="73"/>
      <c r="G318" s="73"/>
      <c r="H318" s="73"/>
      <c r="I318" s="73"/>
      <c r="J318" s="73"/>
      <c r="K318" s="73"/>
      <c r="L318" s="73"/>
      <c r="M318" s="73"/>
      <c r="N318" s="73"/>
      <c r="O318" s="73"/>
      <c r="P318" s="73"/>
      <c r="Q318" s="73"/>
      <c r="R318" s="73"/>
      <c r="S318" s="73"/>
      <c r="T318" s="73"/>
      <c r="U318" s="73"/>
    </row>
    <row r="319" spans="2:21" x14ac:dyDescent="0.3">
      <c r="B319" s="73"/>
      <c r="C319" s="74"/>
      <c r="D319" s="73"/>
      <c r="E319" s="73"/>
      <c r="F319" s="73"/>
      <c r="G319" s="73"/>
      <c r="H319" s="73"/>
      <c r="I319" s="73"/>
      <c r="J319" s="73"/>
      <c r="K319" s="73"/>
      <c r="L319" s="73"/>
      <c r="M319" s="73"/>
      <c r="N319" s="73"/>
      <c r="O319" s="73"/>
      <c r="P319" s="73"/>
      <c r="Q319" s="73"/>
      <c r="R319" s="73"/>
      <c r="S319" s="73"/>
      <c r="T319" s="73"/>
      <c r="U319" s="73"/>
    </row>
    <row r="320" spans="2:21" x14ac:dyDescent="0.3">
      <c r="B320" s="73"/>
      <c r="C320" s="74"/>
      <c r="D320" s="73"/>
      <c r="E320" s="73"/>
      <c r="F320" s="73"/>
      <c r="G320" s="73"/>
      <c r="H320" s="73"/>
      <c r="I320" s="73"/>
      <c r="J320" s="73"/>
      <c r="K320" s="73"/>
      <c r="L320" s="73"/>
      <c r="M320" s="73"/>
      <c r="N320" s="73"/>
      <c r="O320" s="73"/>
      <c r="P320" s="73"/>
      <c r="Q320" s="73"/>
      <c r="R320" s="73"/>
      <c r="S320" s="73"/>
      <c r="T320" s="73"/>
      <c r="U320" s="73"/>
    </row>
    <row r="321" spans="2:21" x14ac:dyDescent="0.3">
      <c r="B321" s="73"/>
      <c r="C321" s="74"/>
      <c r="D321" s="73"/>
      <c r="E321" s="73"/>
      <c r="F321" s="73"/>
      <c r="G321" s="73"/>
      <c r="H321" s="73"/>
      <c r="I321" s="73"/>
      <c r="J321" s="73"/>
      <c r="K321" s="73"/>
      <c r="L321" s="73"/>
      <c r="M321" s="73"/>
      <c r="N321" s="73"/>
      <c r="O321" s="73"/>
      <c r="P321" s="73"/>
      <c r="Q321" s="73"/>
      <c r="R321" s="73"/>
      <c r="S321" s="73"/>
      <c r="T321" s="73"/>
      <c r="U321" s="73"/>
    </row>
    <row r="322" spans="2:21" x14ac:dyDescent="0.3">
      <c r="B322" s="73"/>
      <c r="C322" s="74"/>
      <c r="D322" s="73"/>
      <c r="E322" s="73"/>
      <c r="F322" s="73"/>
      <c r="G322" s="73"/>
      <c r="H322" s="73"/>
      <c r="I322" s="73"/>
      <c r="J322" s="73"/>
      <c r="K322" s="73"/>
      <c r="L322" s="73"/>
      <c r="M322" s="73"/>
      <c r="N322" s="73"/>
      <c r="O322" s="73"/>
      <c r="P322" s="73"/>
      <c r="Q322" s="73"/>
      <c r="R322" s="73"/>
      <c r="S322" s="73"/>
      <c r="T322" s="73"/>
      <c r="U322" s="73"/>
    </row>
    <row r="323" spans="2:21" x14ac:dyDescent="0.3">
      <c r="B323" s="73"/>
      <c r="C323" s="74"/>
      <c r="D323" s="73"/>
      <c r="E323" s="73"/>
      <c r="F323" s="73"/>
      <c r="G323" s="73"/>
      <c r="H323" s="73"/>
      <c r="I323" s="73"/>
      <c r="J323" s="73"/>
      <c r="K323" s="73"/>
      <c r="L323" s="73"/>
      <c r="M323" s="73"/>
      <c r="N323" s="73"/>
      <c r="O323" s="73"/>
      <c r="P323" s="73"/>
      <c r="Q323" s="73"/>
      <c r="R323" s="73"/>
      <c r="S323" s="73"/>
      <c r="T323" s="73"/>
      <c r="U323" s="73"/>
    </row>
    <row r="324" spans="2:21" x14ac:dyDescent="0.3">
      <c r="B324" s="73"/>
      <c r="C324" s="74"/>
      <c r="D324" s="73"/>
      <c r="E324" s="73"/>
      <c r="F324" s="73"/>
      <c r="G324" s="73"/>
      <c r="H324" s="73"/>
      <c r="I324" s="73"/>
      <c r="J324" s="73"/>
      <c r="K324" s="73"/>
      <c r="L324" s="73"/>
      <c r="M324" s="73"/>
      <c r="N324" s="73"/>
      <c r="O324" s="73"/>
      <c r="P324" s="73"/>
      <c r="Q324" s="73"/>
      <c r="R324" s="73"/>
      <c r="S324" s="73"/>
      <c r="T324" s="73"/>
      <c r="U324" s="73"/>
    </row>
    <row r="325" spans="2:21" x14ac:dyDescent="0.3">
      <c r="B325" s="73"/>
      <c r="C325" s="74"/>
      <c r="D325" s="73"/>
      <c r="E325" s="73"/>
      <c r="F325" s="73"/>
      <c r="G325" s="73"/>
      <c r="H325" s="73"/>
      <c r="I325" s="73"/>
      <c r="J325" s="73"/>
      <c r="K325" s="73"/>
      <c r="L325" s="73"/>
      <c r="M325" s="73"/>
      <c r="N325" s="73"/>
      <c r="O325" s="73"/>
      <c r="P325" s="73"/>
      <c r="Q325" s="73"/>
      <c r="R325" s="73"/>
      <c r="S325" s="73"/>
      <c r="T325" s="73"/>
      <c r="U325" s="73"/>
    </row>
    <row r="326" spans="2:21" x14ac:dyDescent="0.3">
      <c r="B326" s="73"/>
      <c r="C326" s="74"/>
      <c r="D326" s="73"/>
      <c r="E326" s="73"/>
      <c r="F326" s="73"/>
      <c r="G326" s="73"/>
      <c r="H326" s="73"/>
      <c r="I326" s="73"/>
      <c r="J326" s="73"/>
      <c r="K326" s="73"/>
      <c r="L326" s="73"/>
      <c r="M326" s="73"/>
      <c r="N326" s="73"/>
      <c r="O326" s="73"/>
      <c r="P326" s="73"/>
      <c r="Q326" s="73"/>
      <c r="R326" s="73"/>
      <c r="S326" s="73"/>
      <c r="T326" s="73"/>
      <c r="U326" s="73"/>
    </row>
    <row r="327" spans="2:21" x14ac:dyDescent="0.3">
      <c r="B327" s="73"/>
      <c r="C327" s="74"/>
      <c r="D327" s="73"/>
      <c r="E327" s="73"/>
      <c r="F327" s="73"/>
      <c r="G327" s="73"/>
      <c r="H327" s="73"/>
      <c r="I327" s="73"/>
      <c r="J327" s="73"/>
      <c r="K327" s="73"/>
      <c r="L327" s="73"/>
      <c r="M327" s="73"/>
      <c r="N327" s="73"/>
      <c r="O327" s="73"/>
      <c r="P327" s="73"/>
      <c r="Q327" s="73"/>
      <c r="R327" s="73"/>
      <c r="S327" s="73"/>
      <c r="T327" s="73"/>
      <c r="U327" s="73"/>
    </row>
    <row r="328" spans="2:21" x14ac:dyDescent="0.3">
      <c r="B328" s="73"/>
      <c r="C328" s="74"/>
      <c r="D328" s="73"/>
      <c r="E328" s="73"/>
      <c r="F328" s="73"/>
      <c r="G328" s="73"/>
      <c r="H328" s="73"/>
      <c r="I328" s="73"/>
      <c r="J328" s="73"/>
      <c r="K328" s="73"/>
      <c r="L328" s="73"/>
      <c r="M328" s="73"/>
      <c r="N328" s="73"/>
      <c r="O328" s="73"/>
      <c r="P328" s="73"/>
      <c r="Q328" s="73"/>
      <c r="R328" s="73"/>
      <c r="S328" s="73"/>
      <c r="T328" s="73"/>
      <c r="U328" s="73"/>
    </row>
    <row r="329" spans="2:21" x14ac:dyDescent="0.3">
      <c r="B329" s="73"/>
      <c r="C329" s="74"/>
      <c r="D329" s="73"/>
      <c r="E329" s="73"/>
      <c r="F329" s="73"/>
      <c r="G329" s="73"/>
      <c r="H329" s="73"/>
      <c r="I329" s="73"/>
      <c r="J329" s="73"/>
      <c r="K329" s="73"/>
      <c r="L329" s="73"/>
      <c r="M329" s="73"/>
      <c r="N329" s="73"/>
      <c r="O329" s="73"/>
      <c r="P329" s="73"/>
      <c r="Q329" s="73"/>
      <c r="R329" s="73"/>
      <c r="S329" s="73"/>
      <c r="T329" s="73"/>
      <c r="U329" s="73"/>
    </row>
    <row r="330" spans="2:21" x14ac:dyDescent="0.3">
      <c r="B330" s="73"/>
      <c r="C330" s="74"/>
      <c r="D330" s="73"/>
      <c r="E330" s="73"/>
      <c r="F330" s="73"/>
      <c r="G330" s="73"/>
      <c r="H330" s="73"/>
      <c r="I330" s="73"/>
      <c r="J330" s="73"/>
      <c r="K330" s="73"/>
      <c r="L330" s="73"/>
      <c r="M330" s="73"/>
      <c r="N330" s="73"/>
      <c r="O330" s="73"/>
      <c r="P330" s="73"/>
      <c r="Q330" s="73"/>
      <c r="R330" s="73"/>
      <c r="S330" s="73"/>
      <c r="T330" s="73"/>
      <c r="U330" s="73"/>
    </row>
    <row r="331" spans="2:21" x14ac:dyDescent="0.3">
      <c r="B331" s="73"/>
      <c r="C331" s="74"/>
      <c r="D331" s="73"/>
      <c r="E331" s="73"/>
      <c r="F331" s="73"/>
      <c r="G331" s="73"/>
      <c r="H331" s="73"/>
      <c r="I331" s="73"/>
      <c r="J331" s="73"/>
      <c r="K331" s="73"/>
      <c r="L331" s="73"/>
      <c r="M331" s="73"/>
      <c r="N331" s="73"/>
      <c r="O331" s="73"/>
      <c r="P331" s="73"/>
      <c r="Q331" s="73"/>
      <c r="R331" s="73"/>
      <c r="S331" s="73"/>
      <c r="T331" s="73"/>
      <c r="U331" s="73"/>
    </row>
    <row r="332" spans="2:21" x14ac:dyDescent="0.3">
      <c r="B332" s="73"/>
      <c r="C332" s="74"/>
      <c r="D332" s="73"/>
      <c r="E332" s="73"/>
      <c r="F332" s="73"/>
      <c r="G332" s="73"/>
      <c r="H332" s="73"/>
      <c r="I332" s="73"/>
      <c r="J332" s="73"/>
      <c r="K332" s="73"/>
      <c r="L332" s="73"/>
      <c r="M332" s="73"/>
      <c r="N332" s="73"/>
      <c r="O332" s="73"/>
      <c r="P332" s="73"/>
      <c r="Q332" s="73"/>
      <c r="R332" s="73"/>
      <c r="S332" s="73"/>
      <c r="T332" s="73"/>
      <c r="U332" s="73"/>
    </row>
    <row r="333" spans="2:21" x14ac:dyDescent="0.3">
      <c r="B333" s="73"/>
      <c r="C333" s="74"/>
      <c r="D333" s="73"/>
      <c r="E333" s="73"/>
      <c r="F333" s="73"/>
      <c r="G333" s="73"/>
      <c r="H333" s="73"/>
      <c r="I333" s="73"/>
      <c r="J333" s="73"/>
      <c r="K333" s="73"/>
      <c r="L333" s="73"/>
      <c r="M333" s="73"/>
      <c r="N333" s="73"/>
      <c r="O333" s="73"/>
      <c r="P333" s="73"/>
      <c r="Q333" s="73"/>
      <c r="R333" s="73"/>
      <c r="S333" s="73"/>
      <c r="T333" s="73"/>
      <c r="U333" s="73"/>
    </row>
    <row r="334" spans="2:21" x14ac:dyDescent="0.3">
      <c r="B334" s="73"/>
      <c r="C334" s="74"/>
      <c r="D334" s="73"/>
      <c r="E334" s="73"/>
      <c r="F334" s="73"/>
      <c r="G334" s="73"/>
      <c r="H334" s="73"/>
      <c r="I334" s="73"/>
      <c r="J334" s="73"/>
      <c r="K334" s="73"/>
      <c r="L334" s="73"/>
      <c r="M334" s="73"/>
      <c r="N334" s="73"/>
      <c r="O334" s="73"/>
      <c r="P334" s="73"/>
      <c r="Q334" s="73"/>
      <c r="R334" s="73"/>
      <c r="S334" s="73"/>
      <c r="T334" s="73"/>
      <c r="U334" s="73"/>
    </row>
    <row r="335" spans="2:21" x14ac:dyDescent="0.3">
      <c r="B335" s="73"/>
      <c r="C335" s="74"/>
      <c r="D335" s="73"/>
      <c r="E335" s="73"/>
      <c r="F335" s="73"/>
      <c r="G335" s="73"/>
      <c r="H335" s="73"/>
      <c r="I335" s="73"/>
      <c r="J335" s="73"/>
      <c r="K335" s="73"/>
      <c r="L335" s="73"/>
      <c r="M335" s="73"/>
      <c r="N335" s="73"/>
      <c r="O335" s="73"/>
      <c r="P335" s="73"/>
      <c r="Q335" s="73"/>
      <c r="R335" s="73"/>
      <c r="S335" s="73"/>
      <c r="T335" s="73"/>
      <c r="U335" s="73"/>
    </row>
    <row r="336" spans="2:21" x14ac:dyDescent="0.3">
      <c r="B336" s="73"/>
      <c r="C336" s="74"/>
      <c r="D336" s="73"/>
      <c r="E336" s="73"/>
      <c r="F336" s="73"/>
      <c r="G336" s="73"/>
      <c r="H336" s="73"/>
      <c r="I336" s="73"/>
      <c r="J336" s="73"/>
      <c r="K336" s="73"/>
      <c r="L336" s="73"/>
      <c r="M336" s="73"/>
      <c r="N336" s="73"/>
      <c r="O336" s="73"/>
      <c r="P336" s="73"/>
      <c r="Q336" s="73"/>
      <c r="R336" s="73"/>
      <c r="S336" s="73"/>
      <c r="T336" s="73"/>
      <c r="U336" s="73"/>
    </row>
    <row r="337" spans="2:21" x14ac:dyDescent="0.3">
      <c r="B337" s="73"/>
      <c r="C337" s="74"/>
      <c r="D337" s="73"/>
      <c r="E337" s="73"/>
      <c r="F337" s="73"/>
      <c r="G337" s="73"/>
      <c r="H337" s="73"/>
      <c r="I337" s="73"/>
      <c r="J337" s="73"/>
      <c r="K337" s="73"/>
      <c r="L337" s="73"/>
      <c r="M337" s="73"/>
      <c r="N337" s="73"/>
      <c r="O337" s="73"/>
      <c r="P337" s="73"/>
      <c r="Q337" s="73"/>
      <c r="R337" s="73"/>
      <c r="S337" s="73"/>
      <c r="T337" s="73"/>
      <c r="U337" s="73"/>
    </row>
    <row r="338" spans="2:21" x14ac:dyDescent="0.3">
      <c r="B338" s="73"/>
      <c r="C338" s="74"/>
      <c r="D338" s="73"/>
      <c r="E338" s="73"/>
      <c r="F338" s="73"/>
      <c r="G338" s="73"/>
      <c r="H338" s="73"/>
      <c r="I338" s="73"/>
      <c r="J338" s="73"/>
      <c r="K338" s="73"/>
      <c r="L338" s="73"/>
      <c r="M338" s="73"/>
      <c r="N338" s="73"/>
      <c r="O338" s="73"/>
      <c r="P338" s="73"/>
      <c r="Q338" s="73"/>
      <c r="R338" s="73"/>
      <c r="S338" s="73"/>
      <c r="T338" s="73"/>
      <c r="U338" s="73"/>
    </row>
    <row r="339" spans="2:21" x14ac:dyDescent="0.3">
      <c r="B339" s="73"/>
      <c r="C339" s="74"/>
      <c r="D339" s="73"/>
      <c r="E339" s="73"/>
      <c r="F339" s="73"/>
      <c r="G339" s="73"/>
      <c r="H339" s="73"/>
      <c r="I339" s="73"/>
      <c r="J339" s="73"/>
      <c r="K339" s="73"/>
      <c r="L339" s="73"/>
      <c r="M339" s="73"/>
      <c r="N339" s="73"/>
      <c r="O339" s="73"/>
      <c r="P339" s="73"/>
      <c r="Q339" s="73"/>
      <c r="R339" s="73"/>
      <c r="S339" s="73"/>
      <c r="T339" s="73"/>
      <c r="U339" s="73"/>
    </row>
    <row r="340" spans="2:21" x14ac:dyDescent="0.3">
      <c r="B340" s="73"/>
      <c r="C340" s="74"/>
      <c r="D340" s="73"/>
      <c r="E340" s="73"/>
      <c r="F340" s="73"/>
      <c r="G340" s="73"/>
      <c r="H340" s="73"/>
      <c r="I340" s="73"/>
      <c r="J340" s="73"/>
      <c r="K340" s="73"/>
      <c r="L340" s="73"/>
      <c r="M340" s="73"/>
      <c r="N340" s="73"/>
      <c r="O340" s="73"/>
      <c r="P340" s="73"/>
      <c r="Q340" s="73"/>
      <c r="R340" s="73"/>
      <c r="S340" s="73"/>
      <c r="T340" s="73"/>
      <c r="U340" s="73"/>
    </row>
    <row r="341" spans="2:21" x14ac:dyDescent="0.3">
      <c r="B341" s="73"/>
      <c r="C341" s="74"/>
      <c r="D341" s="73"/>
      <c r="E341" s="73"/>
      <c r="F341" s="73"/>
      <c r="G341" s="73"/>
      <c r="H341" s="73"/>
      <c r="I341" s="73"/>
      <c r="J341" s="73"/>
      <c r="K341" s="73"/>
      <c r="L341" s="73"/>
      <c r="M341" s="73"/>
      <c r="N341" s="73"/>
      <c r="O341" s="73"/>
      <c r="P341" s="73"/>
      <c r="Q341" s="73"/>
      <c r="R341" s="73"/>
      <c r="S341" s="73"/>
      <c r="T341" s="73"/>
      <c r="U341" s="73"/>
    </row>
    <row r="342" spans="2:21" x14ac:dyDescent="0.3">
      <c r="B342" s="73"/>
      <c r="C342" s="74"/>
      <c r="D342" s="73"/>
      <c r="E342" s="73"/>
      <c r="F342" s="73"/>
      <c r="G342" s="73"/>
      <c r="H342" s="73"/>
      <c r="I342" s="73"/>
      <c r="J342" s="73"/>
      <c r="K342" s="73"/>
      <c r="L342" s="73"/>
      <c r="M342" s="73"/>
      <c r="N342" s="73"/>
      <c r="O342" s="73"/>
      <c r="P342" s="73"/>
      <c r="Q342" s="73"/>
      <c r="R342" s="73"/>
      <c r="S342" s="73"/>
      <c r="T342" s="73"/>
      <c r="U342" s="73"/>
    </row>
    <row r="343" spans="2:21" x14ac:dyDescent="0.3">
      <c r="B343" s="73"/>
      <c r="C343" s="74"/>
      <c r="D343" s="73"/>
      <c r="E343" s="73"/>
      <c r="F343" s="73"/>
      <c r="G343" s="73"/>
      <c r="H343" s="73"/>
      <c r="I343" s="73"/>
      <c r="J343" s="73"/>
      <c r="K343" s="73"/>
      <c r="L343" s="73"/>
      <c r="M343" s="73"/>
      <c r="N343" s="73"/>
      <c r="O343" s="73"/>
      <c r="P343" s="73"/>
      <c r="Q343" s="73"/>
      <c r="R343" s="73"/>
      <c r="S343" s="73"/>
      <c r="T343" s="73"/>
      <c r="U343" s="73"/>
    </row>
    <row r="344" spans="2:21" x14ac:dyDescent="0.3">
      <c r="B344" s="73"/>
      <c r="C344" s="74"/>
      <c r="D344" s="73"/>
      <c r="E344" s="73"/>
      <c r="F344" s="73"/>
      <c r="G344" s="73"/>
      <c r="H344" s="73"/>
      <c r="I344" s="73"/>
      <c r="J344" s="73"/>
      <c r="K344" s="73"/>
      <c r="L344" s="73"/>
      <c r="M344" s="73"/>
      <c r="N344" s="73"/>
      <c r="O344" s="73"/>
      <c r="P344" s="73"/>
      <c r="Q344" s="73"/>
      <c r="R344" s="73"/>
      <c r="S344" s="73"/>
      <c r="T344" s="73"/>
      <c r="U344" s="73"/>
    </row>
    <row r="345" spans="2:21" x14ac:dyDescent="0.3">
      <c r="B345" s="73"/>
      <c r="C345" s="74"/>
      <c r="D345" s="73"/>
      <c r="E345" s="73"/>
      <c r="F345" s="73"/>
      <c r="G345" s="73"/>
      <c r="H345" s="73"/>
      <c r="I345" s="73"/>
      <c r="J345" s="73"/>
      <c r="K345" s="73"/>
      <c r="L345" s="73"/>
      <c r="M345" s="73"/>
      <c r="N345" s="73"/>
      <c r="O345" s="73"/>
      <c r="P345" s="73"/>
      <c r="Q345" s="73"/>
      <c r="R345" s="73"/>
      <c r="S345" s="73"/>
      <c r="T345" s="73"/>
      <c r="U345" s="73"/>
    </row>
    <row r="346" spans="2:21" x14ac:dyDescent="0.3">
      <c r="B346" s="73"/>
      <c r="C346" s="74"/>
      <c r="D346" s="73"/>
      <c r="E346" s="73"/>
      <c r="F346" s="73"/>
      <c r="G346" s="73"/>
      <c r="H346" s="73"/>
      <c r="I346" s="73"/>
      <c r="J346" s="73"/>
      <c r="K346" s="73"/>
      <c r="L346" s="73"/>
      <c r="M346" s="73"/>
      <c r="N346" s="73"/>
      <c r="O346" s="73"/>
      <c r="P346" s="73"/>
      <c r="Q346" s="73"/>
      <c r="R346" s="73"/>
      <c r="S346" s="73"/>
      <c r="T346" s="73"/>
      <c r="U346" s="73"/>
    </row>
    <row r="347" spans="2:21" x14ac:dyDescent="0.3">
      <c r="B347" s="73"/>
      <c r="C347" s="74"/>
      <c r="D347" s="73"/>
      <c r="E347" s="73"/>
      <c r="F347" s="73"/>
      <c r="G347" s="73"/>
      <c r="H347" s="73"/>
      <c r="I347" s="73"/>
      <c r="J347" s="73"/>
      <c r="K347" s="73"/>
      <c r="L347" s="73"/>
      <c r="M347" s="73"/>
      <c r="N347" s="73"/>
      <c r="O347" s="73"/>
      <c r="P347" s="73"/>
      <c r="Q347" s="73"/>
      <c r="R347" s="73"/>
      <c r="S347" s="73"/>
      <c r="T347" s="73"/>
      <c r="U347" s="73"/>
    </row>
    <row r="348" spans="2:21" x14ac:dyDescent="0.3">
      <c r="B348" s="73"/>
      <c r="C348" s="74"/>
      <c r="D348" s="73"/>
      <c r="E348" s="73"/>
      <c r="F348" s="73"/>
      <c r="G348" s="73"/>
      <c r="H348" s="73"/>
      <c r="I348" s="73"/>
      <c r="J348" s="73"/>
      <c r="K348" s="73"/>
      <c r="L348" s="73"/>
      <c r="M348" s="73"/>
      <c r="N348" s="73"/>
      <c r="O348" s="73"/>
      <c r="P348" s="73"/>
      <c r="Q348" s="73"/>
      <c r="R348" s="73"/>
      <c r="S348" s="73"/>
      <c r="T348" s="73"/>
      <c r="U348" s="73"/>
    </row>
    <row r="349" spans="2:21" x14ac:dyDescent="0.3">
      <c r="B349" s="73"/>
      <c r="C349" s="74"/>
      <c r="D349" s="73"/>
      <c r="E349" s="73"/>
      <c r="F349" s="73"/>
      <c r="G349" s="73"/>
      <c r="H349" s="73"/>
      <c r="I349" s="73"/>
      <c r="J349" s="73"/>
      <c r="K349" s="73"/>
      <c r="L349" s="73"/>
      <c r="M349" s="73"/>
      <c r="N349" s="73"/>
      <c r="O349" s="73"/>
      <c r="P349" s="73"/>
      <c r="Q349" s="73"/>
      <c r="R349" s="73"/>
      <c r="S349" s="73"/>
      <c r="T349" s="73"/>
      <c r="U349" s="73"/>
    </row>
    <row r="350" spans="2:21" x14ac:dyDescent="0.3">
      <c r="B350" s="73"/>
      <c r="C350" s="74"/>
      <c r="D350" s="73"/>
      <c r="E350" s="73"/>
      <c r="F350" s="73"/>
      <c r="G350" s="73"/>
      <c r="H350" s="73"/>
      <c r="I350" s="73"/>
      <c r="J350" s="73"/>
      <c r="K350" s="73"/>
      <c r="L350" s="73"/>
      <c r="M350" s="73"/>
      <c r="N350" s="73"/>
      <c r="O350" s="73"/>
      <c r="P350" s="73"/>
      <c r="Q350" s="73"/>
      <c r="R350" s="73"/>
      <c r="S350" s="73"/>
      <c r="T350" s="73"/>
      <c r="U350" s="73"/>
    </row>
    <row r="351" spans="2:21" x14ac:dyDescent="0.3">
      <c r="B351" s="73"/>
      <c r="C351" s="74"/>
      <c r="D351" s="73"/>
      <c r="E351" s="73"/>
      <c r="F351" s="73"/>
      <c r="G351" s="73"/>
      <c r="H351" s="73"/>
      <c r="I351" s="73"/>
      <c r="J351" s="73"/>
      <c r="K351" s="73"/>
      <c r="L351" s="73"/>
      <c r="M351" s="73"/>
      <c r="N351" s="73"/>
      <c r="O351" s="73"/>
      <c r="P351" s="73"/>
      <c r="Q351" s="73"/>
      <c r="R351" s="73"/>
      <c r="S351" s="73"/>
      <c r="T351" s="73"/>
      <c r="U351" s="73"/>
    </row>
    <row r="352" spans="2:21" x14ac:dyDescent="0.3">
      <c r="B352" s="73"/>
      <c r="C352" s="74"/>
      <c r="D352" s="73"/>
      <c r="E352" s="73"/>
      <c r="F352" s="73"/>
      <c r="G352" s="73"/>
      <c r="H352" s="73"/>
      <c r="I352" s="73"/>
      <c r="J352" s="73"/>
      <c r="K352" s="73"/>
      <c r="L352" s="73"/>
      <c r="M352" s="73"/>
      <c r="N352" s="73"/>
      <c r="O352" s="73"/>
      <c r="P352" s="73"/>
      <c r="Q352" s="73"/>
      <c r="R352" s="73"/>
      <c r="S352" s="73"/>
      <c r="T352" s="73"/>
      <c r="U352" s="73"/>
    </row>
    <row r="353" spans="2:21" x14ac:dyDescent="0.3">
      <c r="B353" s="73"/>
      <c r="C353" s="74"/>
      <c r="D353" s="73"/>
      <c r="E353" s="73"/>
      <c r="F353" s="73"/>
      <c r="G353" s="73"/>
      <c r="H353" s="73"/>
      <c r="I353" s="73"/>
      <c r="J353" s="73"/>
      <c r="K353" s="73"/>
      <c r="L353" s="73"/>
      <c r="M353" s="73"/>
      <c r="N353" s="73"/>
      <c r="O353" s="73"/>
      <c r="P353" s="73"/>
      <c r="Q353" s="73"/>
      <c r="R353" s="73"/>
      <c r="S353" s="73"/>
      <c r="T353" s="73"/>
      <c r="U353" s="73"/>
    </row>
    <row r="354" spans="2:21" x14ac:dyDescent="0.3">
      <c r="B354" s="73"/>
      <c r="C354" s="74"/>
      <c r="D354" s="73"/>
      <c r="E354" s="73"/>
      <c r="F354" s="73"/>
      <c r="G354" s="73"/>
      <c r="H354" s="73"/>
      <c r="I354" s="73"/>
      <c r="J354" s="73"/>
      <c r="K354" s="73"/>
      <c r="L354" s="73"/>
      <c r="M354" s="73"/>
      <c r="N354" s="73"/>
      <c r="O354" s="73"/>
      <c r="P354" s="73"/>
      <c r="Q354" s="73"/>
      <c r="R354" s="73"/>
      <c r="S354" s="73"/>
      <c r="T354" s="73"/>
      <c r="U354" s="73"/>
    </row>
    <row r="355" spans="2:21" x14ac:dyDescent="0.3">
      <c r="B355" s="73"/>
      <c r="C355" s="74"/>
      <c r="D355" s="73"/>
      <c r="E355" s="73"/>
      <c r="F355" s="73"/>
      <c r="G355" s="73"/>
      <c r="H355" s="73"/>
      <c r="I355" s="73"/>
      <c r="J355" s="73"/>
      <c r="K355" s="73"/>
      <c r="L355" s="73"/>
      <c r="M355" s="73"/>
      <c r="N355" s="73"/>
      <c r="O355" s="73"/>
      <c r="P355" s="73"/>
      <c r="Q355" s="73"/>
      <c r="R355" s="73"/>
      <c r="S355" s="73"/>
      <c r="T355" s="73"/>
      <c r="U355" s="73"/>
    </row>
    <row r="356" spans="2:21" x14ac:dyDescent="0.3">
      <c r="B356" s="73"/>
      <c r="C356" s="74"/>
      <c r="D356" s="73"/>
      <c r="E356" s="73"/>
      <c r="F356" s="73"/>
      <c r="G356" s="73"/>
      <c r="H356" s="73"/>
      <c r="I356" s="73"/>
      <c r="J356" s="73"/>
      <c r="K356" s="73"/>
      <c r="L356" s="73"/>
      <c r="M356" s="73"/>
      <c r="N356" s="73"/>
      <c r="O356" s="73"/>
      <c r="P356" s="73"/>
      <c r="Q356" s="73"/>
      <c r="R356" s="73"/>
      <c r="S356" s="73"/>
      <c r="T356" s="73"/>
      <c r="U356" s="73"/>
    </row>
    <row r="357" spans="2:21" x14ac:dyDescent="0.3">
      <c r="B357" s="73"/>
      <c r="C357" s="74"/>
      <c r="D357" s="73"/>
      <c r="E357" s="73"/>
      <c r="F357" s="73"/>
      <c r="G357" s="73"/>
      <c r="H357" s="73"/>
      <c r="I357" s="73"/>
      <c r="J357" s="73"/>
      <c r="K357" s="73"/>
      <c r="L357" s="73"/>
      <c r="M357" s="73"/>
      <c r="N357" s="73"/>
      <c r="O357" s="73"/>
      <c r="P357" s="73"/>
      <c r="Q357" s="73"/>
      <c r="R357" s="73"/>
      <c r="S357" s="73"/>
      <c r="T357" s="73"/>
      <c r="U357" s="73"/>
    </row>
    <row r="358" spans="2:21" x14ac:dyDescent="0.3">
      <c r="B358" s="73"/>
      <c r="C358" s="74"/>
      <c r="D358" s="73"/>
      <c r="E358" s="73"/>
      <c r="F358" s="73"/>
      <c r="G358" s="73"/>
      <c r="H358" s="73"/>
      <c r="I358" s="73"/>
      <c r="J358" s="73"/>
      <c r="K358" s="73"/>
      <c r="L358" s="73"/>
      <c r="M358" s="73"/>
      <c r="N358" s="73"/>
      <c r="O358" s="73"/>
      <c r="P358" s="73"/>
      <c r="Q358" s="73"/>
      <c r="R358" s="73"/>
      <c r="S358" s="73"/>
      <c r="T358" s="73"/>
      <c r="U358" s="73"/>
    </row>
    <row r="359" spans="2:21" x14ac:dyDescent="0.3">
      <c r="B359" s="73"/>
      <c r="C359" s="74"/>
      <c r="D359" s="73"/>
      <c r="E359" s="73"/>
      <c r="F359" s="73"/>
      <c r="G359" s="73"/>
      <c r="H359" s="73"/>
      <c r="I359" s="73"/>
      <c r="J359" s="73"/>
      <c r="K359" s="73"/>
      <c r="L359" s="73"/>
      <c r="M359" s="73"/>
      <c r="N359" s="73"/>
      <c r="O359" s="73"/>
      <c r="P359" s="73"/>
      <c r="Q359" s="73"/>
      <c r="R359" s="73"/>
      <c r="S359" s="73"/>
      <c r="T359" s="73"/>
      <c r="U359" s="73"/>
    </row>
    <row r="360" spans="2:21" x14ac:dyDescent="0.3">
      <c r="B360" s="73"/>
      <c r="C360" s="74"/>
      <c r="D360" s="73"/>
      <c r="E360" s="73"/>
      <c r="F360" s="73"/>
      <c r="G360" s="73"/>
      <c r="H360" s="73"/>
      <c r="I360" s="73"/>
      <c r="J360" s="73"/>
      <c r="K360" s="73"/>
      <c r="L360" s="73"/>
      <c r="M360" s="73"/>
      <c r="N360" s="73"/>
      <c r="O360" s="73"/>
      <c r="P360" s="73"/>
      <c r="Q360" s="73"/>
      <c r="R360" s="73"/>
      <c r="S360" s="73"/>
      <c r="T360" s="73"/>
      <c r="U360" s="73"/>
    </row>
    <row r="361" spans="2:21" x14ac:dyDescent="0.3">
      <c r="B361" s="73"/>
      <c r="C361" s="74"/>
      <c r="D361" s="73"/>
      <c r="E361" s="73"/>
      <c r="F361" s="73"/>
      <c r="G361" s="73"/>
      <c r="H361" s="73"/>
      <c r="I361" s="73"/>
      <c r="J361" s="73"/>
      <c r="K361" s="73"/>
      <c r="L361" s="73"/>
      <c r="M361" s="73"/>
      <c r="N361" s="73"/>
      <c r="O361" s="73"/>
      <c r="P361" s="73"/>
      <c r="Q361" s="73"/>
      <c r="R361" s="73"/>
      <c r="S361" s="73"/>
      <c r="T361" s="73"/>
      <c r="U361" s="73"/>
    </row>
    <row r="362" spans="2:21" x14ac:dyDescent="0.3">
      <c r="B362" s="73"/>
      <c r="C362" s="74"/>
      <c r="D362" s="73"/>
      <c r="E362" s="73"/>
      <c r="F362" s="73"/>
      <c r="G362" s="73"/>
      <c r="H362" s="73"/>
      <c r="I362" s="73"/>
      <c r="J362" s="73"/>
      <c r="K362" s="73"/>
      <c r="L362" s="73"/>
      <c r="M362" s="73"/>
      <c r="N362" s="73"/>
      <c r="O362" s="73"/>
      <c r="P362" s="73"/>
      <c r="Q362" s="73"/>
      <c r="R362" s="73"/>
      <c r="S362" s="73"/>
      <c r="T362" s="73"/>
      <c r="U362" s="73"/>
    </row>
    <row r="363" spans="2:21" x14ac:dyDescent="0.3">
      <c r="B363" s="73"/>
      <c r="C363" s="74"/>
      <c r="D363" s="73"/>
      <c r="E363" s="73"/>
      <c r="F363" s="73"/>
      <c r="G363" s="73"/>
      <c r="H363" s="73"/>
      <c r="I363" s="73"/>
      <c r="J363" s="73"/>
      <c r="K363" s="73"/>
      <c r="L363" s="73"/>
      <c r="M363" s="73"/>
      <c r="N363" s="73"/>
      <c r="O363" s="73"/>
      <c r="P363" s="73"/>
      <c r="Q363" s="73"/>
      <c r="R363" s="73"/>
      <c r="S363" s="73"/>
      <c r="T363" s="73"/>
      <c r="U363" s="73"/>
    </row>
    <row r="364" spans="2:21" x14ac:dyDescent="0.3">
      <c r="B364" s="73"/>
      <c r="C364" s="74"/>
      <c r="D364" s="73"/>
      <c r="E364" s="73"/>
      <c r="F364" s="73"/>
      <c r="G364" s="73"/>
      <c r="H364" s="73"/>
      <c r="I364" s="73"/>
      <c r="J364" s="73"/>
      <c r="K364" s="73"/>
      <c r="L364" s="73"/>
      <c r="M364" s="73"/>
      <c r="N364" s="73"/>
      <c r="O364" s="73"/>
      <c r="P364" s="73"/>
      <c r="Q364" s="73"/>
      <c r="R364" s="73"/>
      <c r="S364" s="73"/>
      <c r="T364" s="73"/>
      <c r="U364" s="73"/>
    </row>
    <row r="365" spans="2:21" x14ac:dyDescent="0.3">
      <c r="B365" s="73"/>
      <c r="C365" s="74"/>
      <c r="D365" s="73"/>
      <c r="E365" s="73"/>
      <c r="F365" s="73"/>
      <c r="G365" s="73"/>
      <c r="H365" s="73"/>
      <c r="I365" s="73"/>
      <c r="J365" s="73"/>
      <c r="K365" s="73"/>
      <c r="L365" s="73"/>
      <c r="M365" s="73"/>
      <c r="N365" s="73"/>
      <c r="O365" s="73"/>
      <c r="P365" s="73"/>
      <c r="Q365" s="73"/>
      <c r="R365" s="73"/>
      <c r="S365" s="73"/>
      <c r="T365" s="73"/>
      <c r="U365" s="73"/>
    </row>
    <row r="366" spans="2:21" x14ac:dyDescent="0.3">
      <c r="B366" s="73"/>
      <c r="C366" s="74"/>
      <c r="D366" s="73"/>
      <c r="E366" s="73"/>
      <c r="F366" s="73"/>
      <c r="G366" s="73"/>
      <c r="H366" s="73"/>
      <c r="I366" s="73"/>
      <c r="J366" s="73"/>
      <c r="K366" s="73"/>
      <c r="L366" s="73"/>
      <c r="M366" s="73"/>
      <c r="N366" s="73"/>
      <c r="O366" s="73"/>
      <c r="P366" s="73"/>
      <c r="Q366" s="73"/>
      <c r="R366" s="73"/>
      <c r="S366" s="73"/>
      <c r="T366" s="73"/>
      <c r="U366" s="73"/>
    </row>
    <row r="367" spans="2:21" x14ac:dyDescent="0.3">
      <c r="B367" s="73"/>
      <c r="C367" s="74"/>
      <c r="D367" s="73"/>
      <c r="E367" s="73"/>
      <c r="F367" s="73"/>
      <c r="G367" s="73"/>
      <c r="H367" s="73"/>
      <c r="I367" s="73"/>
      <c r="J367" s="73"/>
      <c r="K367" s="73"/>
      <c r="L367" s="73"/>
      <c r="M367" s="73"/>
      <c r="N367" s="73"/>
      <c r="O367" s="73"/>
      <c r="P367" s="73"/>
      <c r="Q367" s="73"/>
      <c r="R367" s="73"/>
      <c r="S367" s="73"/>
      <c r="T367" s="73"/>
      <c r="U367" s="73"/>
    </row>
    <row r="368" spans="2:21" x14ac:dyDescent="0.3">
      <c r="B368" s="73"/>
      <c r="C368" s="74"/>
      <c r="D368" s="73"/>
      <c r="E368" s="73"/>
      <c r="F368" s="73"/>
      <c r="G368" s="73"/>
      <c r="H368" s="73"/>
      <c r="I368" s="73"/>
      <c r="J368" s="73"/>
      <c r="K368" s="73"/>
      <c r="L368" s="73"/>
      <c r="M368" s="73"/>
      <c r="N368" s="73"/>
      <c r="O368" s="73"/>
      <c r="P368" s="73"/>
      <c r="Q368" s="73"/>
      <c r="R368" s="73"/>
      <c r="S368" s="73"/>
      <c r="T368" s="73"/>
      <c r="U368" s="73"/>
    </row>
    <row r="369" spans="2:21" x14ac:dyDescent="0.3">
      <c r="B369" s="73"/>
      <c r="C369" s="74"/>
      <c r="D369" s="73"/>
      <c r="E369" s="73"/>
      <c r="F369" s="73"/>
      <c r="G369" s="73"/>
      <c r="H369" s="73"/>
      <c r="I369" s="73"/>
      <c r="J369" s="73"/>
      <c r="K369" s="73"/>
      <c r="L369" s="73"/>
      <c r="M369" s="73"/>
      <c r="N369" s="73"/>
      <c r="O369" s="73"/>
      <c r="P369" s="73"/>
      <c r="Q369" s="73"/>
      <c r="R369" s="73"/>
      <c r="S369" s="73"/>
      <c r="T369" s="73"/>
      <c r="U369" s="73"/>
    </row>
    <row r="370" spans="2:21" x14ac:dyDescent="0.3">
      <c r="B370" s="73"/>
      <c r="C370" s="74"/>
      <c r="D370" s="73"/>
      <c r="E370" s="73"/>
      <c r="F370" s="73"/>
      <c r="G370" s="73"/>
      <c r="H370" s="73"/>
      <c r="I370" s="73"/>
      <c r="J370" s="73"/>
      <c r="K370" s="73"/>
      <c r="L370" s="73"/>
      <c r="M370" s="73"/>
      <c r="N370" s="73"/>
      <c r="O370" s="73"/>
      <c r="P370" s="73"/>
      <c r="Q370" s="73"/>
      <c r="R370" s="73"/>
      <c r="S370" s="73"/>
      <c r="T370" s="73"/>
      <c r="U370" s="73"/>
    </row>
    <row r="371" spans="2:21" x14ac:dyDescent="0.3">
      <c r="B371" s="73"/>
      <c r="C371" s="74"/>
      <c r="D371" s="73"/>
      <c r="E371" s="73"/>
      <c r="F371" s="73"/>
      <c r="G371" s="73"/>
      <c r="H371" s="73"/>
      <c r="I371" s="73"/>
      <c r="J371" s="73"/>
      <c r="K371" s="73"/>
      <c r="L371" s="73"/>
      <c r="M371" s="73"/>
      <c r="N371" s="73"/>
      <c r="O371" s="73"/>
      <c r="P371" s="73"/>
      <c r="Q371" s="73"/>
      <c r="R371" s="73"/>
      <c r="S371" s="73"/>
      <c r="T371" s="73"/>
      <c r="U371" s="73"/>
    </row>
    <row r="372" spans="2:21" x14ac:dyDescent="0.3">
      <c r="B372" s="73"/>
      <c r="C372" s="74"/>
      <c r="D372" s="73"/>
      <c r="E372" s="73"/>
      <c r="F372" s="73"/>
      <c r="G372" s="73"/>
      <c r="H372" s="73"/>
      <c r="I372" s="73"/>
      <c r="J372" s="73"/>
      <c r="K372" s="73"/>
      <c r="L372" s="73"/>
      <c r="M372" s="73"/>
      <c r="N372" s="73"/>
      <c r="O372" s="73"/>
      <c r="P372" s="73"/>
      <c r="Q372" s="73"/>
      <c r="R372" s="73"/>
      <c r="S372" s="73"/>
      <c r="T372" s="73"/>
      <c r="U372" s="73"/>
    </row>
    <row r="373" spans="2:21" x14ac:dyDescent="0.3">
      <c r="B373" s="73"/>
      <c r="C373" s="74"/>
      <c r="D373" s="73"/>
      <c r="E373" s="73"/>
      <c r="F373" s="73"/>
      <c r="G373" s="73"/>
      <c r="H373" s="73"/>
      <c r="I373" s="73"/>
      <c r="J373" s="73"/>
      <c r="K373" s="73"/>
      <c r="L373" s="73"/>
      <c r="M373" s="73"/>
      <c r="N373" s="73"/>
      <c r="O373" s="73"/>
      <c r="P373" s="73"/>
      <c r="Q373" s="73"/>
      <c r="R373" s="73"/>
      <c r="S373" s="73"/>
      <c r="T373" s="73"/>
      <c r="U373" s="73"/>
    </row>
    <row r="374" spans="2:21" x14ac:dyDescent="0.3">
      <c r="B374" s="73"/>
      <c r="C374" s="74"/>
      <c r="D374" s="73"/>
      <c r="E374" s="73"/>
      <c r="F374" s="73"/>
      <c r="G374" s="73"/>
      <c r="H374" s="73"/>
      <c r="I374" s="73"/>
      <c r="J374" s="73"/>
      <c r="K374" s="73"/>
      <c r="L374" s="73"/>
      <c r="M374" s="73"/>
      <c r="N374" s="73"/>
      <c r="O374" s="73"/>
      <c r="P374" s="73"/>
      <c r="Q374" s="73"/>
      <c r="R374" s="73"/>
      <c r="S374" s="73"/>
      <c r="T374" s="73"/>
      <c r="U374" s="73"/>
    </row>
    <row r="375" spans="2:21" x14ac:dyDescent="0.3">
      <c r="B375" s="73"/>
      <c r="C375" s="74"/>
      <c r="D375" s="73"/>
      <c r="E375" s="73"/>
      <c r="F375" s="73"/>
      <c r="G375" s="73"/>
      <c r="H375" s="73"/>
      <c r="I375" s="73"/>
      <c r="J375" s="73"/>
      <c r="K375" s="73"/>
      <c r="L375" s="73"/>
      <c r="M375" s="73"/>
      <c r="N375" s="73"/>
      <c r="O375" s="73"/>
      <c r="P375" s="73"/>
      <c r="Q375" s="73"/>
      <c r="R375" s="73"/>
      <c r="S375" s="73"/>
      <c r="T375" s="73"/>
      <c r="U375" s="73"/>
    </row>
    <row r="376" spans="2:21" x14ac:dyDescent="0.3">
      <c r="B376" s="73"/>
      <c r="C376" s="74"/>
      <c r="D376" s="73"/>
      <c r="E376" s="73"/>
      <c r="F376" s="73"/>
      <c r="G376" s="73"/>
      <c r="H376" s="73"/>
      <c r="I376" s="73"/>
      <c r="J376" s="73"/>
      <c r="K376" s="73"/>
      <c r="L376" s="73"/>
      <c r="M376" s="73"/>
      <c r="N376" s="73"/>
      <c r="O376" s="73"/>
      <c r="P376" s="73"/>
      <c r="Q376" s="73"/>
      <c r="R376" s="73"/>
      <c r="S376" s="73"/>
      <c r="T376" s="73"/>
      <c r="U376" s="73"/>
    </row>
    <row r="377" spans="2:21" x14ac:dyDescent="0.3">
      <c r="B377" s="73"/>
      <c r="C377" s="74"/>
      <c r="D377" s="73"/>
      <c r="E377" s="73"/>
      <c r="F377" s="73"/>
      <c r="G377" s="73"/>
      <c r="H377" s="73"/>
      <c r="I377" s="73"/>
      <c r="J377" s="73"/>
      <c r="K377" s="73"/>
      <c r="L377" s="73"/>
      <c r="M377" s="73"/>
      <c r="N377" s="73"/>
      <c r="O377" s="73"/>
      <c r="P377" s="73"/>
      <c r="Q377" s="73"/>
      <c r="R377" s="73"/>
      <c r="S377" s="73"/>
      <c r="T377" s="73"/>
      <c r="U377" s="73"/>
    </row>
    <row r="378" spans="2:21" x14ac:dyDescent="0.3">
      <c r="B378" s="73"/>
      <c r="C378" s="74"/>
      <c r="D378" s="73"/>
      <c r="E378" s="73"/>
      <c r="F378" s="73"/>
      <c r="G378" s="73"/>
      <c r="H378" s="73"/>
      <c r="I378" s="73"/>
      <c r="J378" s="73"/>
      <c r="K378" s="73"/>
      <c r="L378" s="73"/>
      <c r="M378" s="73"/>
      <c r="N378" s="73"/>
      <c r="O378" s="73"/>
      <c r="P378" s="73"/>
      <c r="Q378" s="73"/>
      <c r="R378" s="73"/>
      <c r="S378" s="73"/>
      <c r="T378" s="73"/>
      <c r="U378" s="73"/>
    </row>
    <row r="379" spans="2:21" x14ac:dyDescent="0.3">
      <c r="B379" s="73"/>
      <c r="C379" s="74"/>
      <c r="D379" s="73"/>
      <c r="E379" s="73"/>
      <c r="F379" s="73"/>
      <c r="G379" s="73"/>
      <c r="H379" s="73"/>
      <c r="I379" s="73"/>
      <c r="J379" s="73"/>
      <c r="K379" s="73"/>
      <c r="L379" s="73"/>
      <c r="M379" s="73"/>
      <c r="N379" s="73"/>
      <c r="O379" s="73"/>
      <c r="P379" s="73"/>
      <c r="Q379" s="73"/>
      <c r="R379" s="73"/>
      <c r="S379" s="73"/>
      <c r="T379" s="73"/>
      <c r="U379" s="73"/>
    </row>
    <row r="380" spans="2:21" x14ac:dyDescent="0.3">
      <c r="B380" s="73"/>
      <c r="C380" s="74"/>
      <c r="D380" s="73"/>
      <c r="E380" s="73"/>
      <c r="F380" s="73"/>
      <c r="G380" s="73"/>
      <c r="H380" s="73"/>
      <c r="I380" s="73"/>
      <c r="J380" s="73"/>
      <c r="K380" s="73"/>
      <c r="L380" s="73"/>
      <c r="M380" s="73"/>
      <c r="N380" s="73"/>
      <c r="O380" s="73"/>
      <c r="P380" s="73"/>
      <c r="Q380" s="73"/>
      <c r="R380" s="73"/>
      <c r="S380" s="73"/>
      <c r="T380" s="73"/>
      <c r="U380" s="73"/>
    </row>
    <row r="381" spans="2:21" x14ac:dyDescent="0.3">
      <c r="B381" s="73"/>
      <c r="C381" s="74"/>
      <c r="D381" s="73"/>
      <c r="E381" s="73"/>
      <c r="F381" s="73"/>
      <c r="G381" s="73"/>
      <c r="H381" s="73"/>
      <c r="I381" s="73"/>
      <c r="J381" s="73"/>
      <c r="K381" s="73"/>
      <c r="L381" s="73"/>
      <c r="M381" s="73"/>
      <c r="N381" s="73"/>
      <c r="O381" s="73"/>
      <c r="P381" s="73"/>
      <c r="Q381" s="73"/>
      <c r="R381" s="73"/>
      <c r="S381" s="73"/>
      <c r="T381" s="73"/>
      <c r="U381" s="73"/>
    </row>
    <row r="382" spans="2:21" x14ac:dyDescent="0.3">
      <c r="B382" s="73"/>
      <c r="C382" s="74"/>
      <c r="D382" s="73"/>
      <c r="E382" s="73"/>
      <c r="F382" s="73"/>
      <c r="G382" s="73"/>
      <c r="H382" s="73"/>
      <c r="I382" s="73"/>
      <c r="J382" s="73"/>
      <c r="K382" s="73"/>
      <c r="L382" s="73"/>
      <c r="M382" s="73"/>
      <c r="N382" s="73"/>
      <c r="O382" s="73"/>
      <c r="P382" s="73"/>
      <c r="Q382" s="73"/>
      <c r="R382" s="73"/>
      <c r="S382" s="73"/>
      <c r="T382" s="73"/>
      <c r="U382" s="73"/>
    </row>
    <row r="383" spans="2:21" x14ac:dyDescent="0.3">
      <c r="B383" s="73"/>
      <c r="C383" s="74"/>
      <c r="D383" s="73"/>
      <c r="E383" s="73"/>
      <c r="F383" s="73"/>
      <c r="G383" s="73"/>
      <c r="H383" s="73"/>
      <c r="I383" s="73"/>
      <c r="J383" s="73"/>
      <c r="K383" s="73"/>
      <c r="L383" s="73"/>
      <c r="M383" s="73"/>
      <c r="N383" s="73"/>
      <c r="O383" s="73"/>
      <c r="P383" s="73"/>
      <c r="Q383" s="73"/>
      <c r="R383" s="73"/>
      <c r="S383" s="73"/>
      <c r="T383" s="73"/>
      <c r="U383" s="73"/>
    </row>
    <row r="384" spans="2:21" x14ac:dyDescent="0.3">
      <c r="B384" s="73"/>
      <c r="C384" s="74"/>
      <c r="D384" s="73"/>
      <c r="E384" s="73"/>
      <c r="F384" s="73"/>
      <c r="G384" s="73"/>
      <c r="H384" s="73"/>
      <c r="I384" s="73"/>
      <c r="J384" s="73"/>
      <c r="K384" s="73"/>
      <c r="L384" s="73"/>
      <c r="M384" s="73"/>
      <c r="N384" s="73"/>
      <c r="O384" s="73"/>
      <c r="P384" s="73"/>
      <c r="Q384" s="73"/>
      <c r="R384" s="73"/>
      <c r="S384" s="73"/>
      <c r="T384" s="73"/>
      <c r="U384" s="73"/>
    </row>
    <row r="385" spans="2:21" x14ac:dyDescent="0.3">
      <c r="B385" s="73"/>
      <c r="C385" s="74"/>
      <c r="D385" s="73"/>
      <c r="E385" s="73"/>
      <c r="F385" s="73"/>
      <c r="G385" s="73"/>
      <c r="H385" s="73"/>
      <c r="I385" s="73"/>
      <c r="J385" s="73"/>
      <c r="K385" s="73"/>
      <c r="L385" s="73"/>
      <c r="M385" s="73"/>
      <c r="N385" s="73"/>
      <c r="O385" s="73"/>
      <c r="P385" s="73"/>
      <c r="Q385" s="73"/>
      <c r="R385" s="73"/>
      <c r="S385" s="73"/>
      <c r="T385" s="73"/>
      <c r="U385" s="73"/>
    </row>
    <row r="386" spans="2:21" x14ac:dyDescent="0.3">
      <c r="B386" s="73"/>
      <c r="C386" s="74"/>
      <c r="D386" s="73"/>
      <c r="E386" s="73"/>
      <c r="F386" s="73"/>
      <c r="G386" s="73"/>
      <c r="H386" s="73"/>
      <c r="I386" s="73"/>
      <c r="J386" s="73"/>
      <c r="K386" s="73"/>
      <c r="L386" s="73"/>
      <c r="M386" s="73"/>
      <c r="N386" s="73"/>
      <c r="O386" s="73"/>
      <c r="P386" s="73"/>
      <c r="Q386" s="73"/>
      <c r="R386" s="73"/>
      <c r="S386" s="73"/>
      <c r="T386" s="73"/>
      <c r="U386" s="73"/>
    </row>
    <row r="387" spans="2:21" x14ac:dyDescent="0.3">
      <c r="B387" s="73"/>
      <c r="C387" s="74"/>
      <c r="D387" s="73"/>
      <c r="E387" s="73"/>
      <c r="F387" s="73"/>
      <c r="G387" s="73"/>
      <c r="H387" s="73"/>
      <c r="I387" s="73"/>
      <c r="J387" s="73"/>
      <c r="K387" s="73"/>
      <c r="L387" s="73"/>
      <c r="M387" s="73"/>
      <c r="N387" s="73"/>
      <c r="O387" s="73"/>
      <c r="P387" s="73"/>
      <c r="Q387" s="73"/>
      <c r="R387" s="73"/>
      <c r="S387" s="73"/>
      <c r="T387" s="73"/>
      <c r="U387" s="73"/>
    </row>
    <row r="388" spans="2:21" x14ac:dyDescent="0.3">
      <c r="B388" s="73"/>
      <c r="C388" s="74"/>
      <c r="D388" s="73"/>
      <c r="E388" s="73"/>
      <c r="F388" s="73"/>
      <c r="G388" s="73"/>
      <c r="H388" s="73"/>
      <c r="I388" s="73"/>
      <c r="J388" s="73"/>
      <c r="K388" s="73"/>
      <c r="L388" s="73"/>
      <c r="M388" s="73"/>
      <c r="N388" s="73"/>
      <c r="O388" s="73"/>
      <c r="P388" s="73"/>
      <c r="Q388" s="73"/>
      <c r="R388" s="73"/>
      <c r="S388" s="73"/>
      <c r="T388" s="73"/>
      <c r="U388" s="73"/>
    </row>
    <row r="389" spans="2:21" x14ac:dyDescent="0.3">
      <c r="B389" s="73"/>
      <c r="C389" s="74"/>
      <c r="D389" s="73"/>
      <c r="E389" s="73"/>
      <c r="F389" s="73"/>
      <c r="G389" s="73"/>
      <c r="H389" s="73"/>
      <c r="I389" s="73"/>
      <c r="J389" s="73"/>
      <c r="K389" s="73"/>
      <c r="L389" s="73"/>
      <c r="M389" s="73"/>
      <c r="N389" s="73"/>
      <c r="O389" s="73"/>
      <c r="P389" s="73"/>
      <c r="Q389" s="73"/>
      <c r="R389" s="73"/>
      <c r="S389" s="73"/>
      <c r="T389" s="73"/>
      <c r="U389" s="73"/>
    </row>
    <row r="390" spans="2:21" x14ac:dyDescent="0.3">
      <c r="B390" s="73"/>
      <c r="C390" s="74"/>
      <c r="D390" s="73"/>
      <c r="E390" s="73"/>
      <c r="F390" s="73"/>
      <c r="G390" s="73"/>
      <c r="H390" s="73"/>
      <c r="I390" s="73"/>
      <c r="J390" s="73"/>
      <c r="K390" s="73"/>
      <c r="L390" s="73"/>
      <c r="M390" s="73"/>
      <c r="N390" s="73"/>
      <c r="O390" s="73"/>
      <c r="P390" s="73"/>
      <c r="Q390" s="73"/>
      <c r="R390" s="73"/>
      <c r="S390" s="73"/>
      <c r="T390" s="73"/>
      <c r="U390" s="73"/>
    </row>
    <row r="391" spans="2:21" x14ac:dyDescent="0.3">
      <c r="B391" s="73"/>
      <c r="C391" s="74"/>
      <c r="D391" s="73"/>
      <c r="E391" s="73"/>
      <c r="F391" s="73"/>
      <c r="G391" s="73"/>
      <c r="H391" s="73"/>
      <c r="I391" s="73"/>
      <c r="J391" s="73"/>
      <c r="K391" s="73"/>
      <c r="L391" s="73"/>
      <c r="M391" s="73"/>
      <c r="N391" s="73"/>
      <c r="O391" s="73"/>
      <c r="P391" s="73"/>
      <c r="Q391" s="73"/>
      <c r="R391" s="73"/>
      <c r="S391" s="73"/>
      <c r="T391" s="73"/>
      <c r="U391" s="73"/>
    </row>
    <row r="392" spans="2:21" x14ac:dyDescent="0.3">
      <c r="B392" s="73"/>
      <c r="C392" s="74"/>
      <c r="D392" s="73"/>
      <c r="E392" s="73"/>
      <c r="F392" s="73"/>
      <c r="G392" s="73"/>
      <c r="H392" s="73"/>
      <c r="I392" s="73"/>
      <c r="J392" s="73"/>
      <c r="K392" s="73"/>
      <c r="L392" s="73"/>
      <c r="M392" s="73"/>
      <c r="N392" s="73"/>
      <c r="O392" s="73"/>
      <c r="P392" s="73"/>
      <c r="Q392" s="73"/>
      <c r="R392" s="73"/>
      <c r="S392" s="73"/>
      <c r="T392" s="73"/>
      <c r="U392" s="73"/>
    </row>
    <row r="393" spans="2:21" x14ac:dyDescent="0.3">
      <c r="B393" s="73"/>
      <c r="C393" s="74"/>
      <c r="D393" s="73"/>
      <c r="E393" s="73"/>
      <c r="F393" s="73"/>
      <c r="G393" s="73"/>
      <c r="H393" s="73"/>
      <c r="I393" s="73"/>
      <c r="J393" s="73"/>
      <c r="K393" s="73"/>
      <c r="L393" s="73"/>
      <c r="M393" s="73"/>
      <c r="N393" s="73"/>
      <c r="O393" s="73"/>
      <c r="P393" s="73"/>
      <c r="Q393" s="73"/>
      <c r="R393" s="73"/>
      <c r="S393" s="73"/>
      <c r="T393" s="73"/>
      <c r="U393" s="73"/>
    </row>
    <row r="394" spans="2:21" x14ac:dyDescent="0.3">
      <c r="B394" s="73"/>
      <c r="C394" s="74"/>
      <c r="D394" s="73"/>
      <c r="E394" s="73"/>
      <c r="F394" s="73"/>
      <c r="G394" s="73"/>
      <c r="H394" s="73"/>
      <c r="I394" s="73"/>
      <c r="J394" s="73"/>
      <c r="K394" s="73"/>
      <c r="L394" s="73"/>
      <c r="M394" s="73"/>
      <c r="N394" s="73"/>
      <c r="O394" s="73"/>
      <c r="P394" s="73"/>
      <c r="Q394" s="73"/>
      <c r="R394" s="73"/>
      <c r="S394" s="73"/>
      <c r="T394" s="73"/>
      <c r="U394" s="73"/>
    </row>
    <row r="395" spans="2:21" x14ac:dyDescent="0.3">
      <c r="B395" s="73"/>
      <c r="C395" s="74"/>
      <c r="D395" s="73"/>
      <c r="E395" s="73"/>
      <c r="F395" s="73"/>
      <c r="G395" s="73"/>
      <c r="H395" s="73"/>
      <c r="I395" s="73"/>
      <c r="J395" s="73"/>
      <c r="K395" s="73"/>
      <c r="L395" s="73"/>
      <c r="M395" s="73"/>
      <c r="N395" s="73"/>
      <c r="O395" s="73"/>
      <c r="P395" s="73"/>
      <c r="Q395" s="73"/>
      <c r="R395" s="73"/>
      <c r="S395" s="73"/>
      <c r="T395" s="73"/>
      <c r="U395" s="73"/>
    </row>
    <row r="396" spans="2:21" x14ac:dyDescent="0.3">
      <c r="B396" s="73"/>
      <c r="C396" s="74"/>
      <c r="D396" s="73"/>
      <c r="E396" s="73"/>
      <c r="F396" s="73"/>
      <c r="G396" s="73"/>
      <c r="H396" s="73"/>
      <c r="I396" s="73"/>
      <c r="J396" s="73"/>
      <c r="K396" s="73"/>
      <c r="L396" s="73"/>
      <c r="M396" s="73"/>
      <c r="N396" s="73"/>
      <c r="O396" s="73"/>
      <c r="P396" s="73"/>
      <c r="Q396" s="73"/>
      <c r="R396" s="73"/>
      <c r="S396" s="73"/>
      <c r="T396" s="73"/>
      <c r="U396" s="73"/>
    </row>
    <row r="397" spans="2:21" x14ac:dyDescent="0.3">
      <c r="B397" s="73"/>
      <c r="C397" s="74"/>
      <c r="D397" s="73"/>
      <c r="E397" s="73"/>
      <c r="F397" s="73"/>
      <c r="G397" s="73"/>
      <c r="H397" s="73"/>
      <c r="I397" s="73"/>
      <c r="J397" s="73"/>
      <c r="K397" s="73"/>
      <c r="L397" s="73"/>
      <c r="M397" s="73"/>
      <c r="N397" s="73"/>
      <c r="O397" s="73"/>
      <c r="P397" s="73"/>
      <c r="Q397" s="73"/>
      <c r="R397" s="73"/>
      <c r="S397" s="73"/>
      <c r="T397" s="73"/>
      <c r="U397" s="73"/>
    </row>
    <row r="398" spans="2:21" x14ac:dyDescent="0.3">
      <c r="B398" s="73"/>
      <c r="C398" s="74"/>
      <c r="D398" s="73"/>
      <c r="E398" s="73"/>
      <c r="F398" s="73"/>
      <c r="G398" s="73"/>
      <c r="H398" s="73"/>
      <c r="I398" s="73"/>
      <c r="J398" s="73"/>
      <c r="K398" s="73"/>
      <c r="L398" s="73"/>
      <c r="M398" s="73"/>
      <c r="N398" s="73"/>
      <c r="O398" s="73"/>
      <c r="P398" s="73"/>
      <c r="Q398" s="73"/>
      <c r="R398" s="73"/>
      <c r="S398" s="73"/>
      <c r="T398" s="73"/>
      <c r="U398" s="73"/>
    </row>
    <row r="399" spans="2:21" x14ac:dyDescent="0.3">
      <c r="B399" s="73"/>
      <c r="C399" s="74"/>
      <c r="D399" s="73"/>
      <c r="E399" s="73"/>
      <c r="F399" s="73"/>
      <c r="G399" s="73"/>
      <c r="H399" s="73"/>
      <c r="I399" s="73"/>
      <c r="J399" s="73"/>
      <c r="K399" s="73"/>
      <c r="L399" s="73"/>
      <c r="M399" s="73"/>
      <c r="N399" s="73"/>
      <c r="O399" s="73"/>
      <c r="P399" s="73"/>
      <c r="Q399" s="73"/>
      <c r="R399" s="73"/>
      <c r="S399" s="73"/>
      <c r="T399" s="73"/>
      <c r="U399" s="73"/>
    </row>
    <row r="400" spans="2:21" x14ac:dyDescent="0.3">
      <c r="B400" s="73"/>
      <c r="C400" s="74"/>
      <c r="D400" s="73"/>
      <c r="E400" s="73"/>
      <c r="F400" s="73"/>
      <c r="G400" s="73"/>
      <c r="H400" s="73"/>
      <c r="I400" s="73"/>
      <c r="J400" s="73"/>
      <c r="K400" s="73"/>
      <c r="L400" s="73"/>
      <c r="M400" s="73"/>
      <c r="N400" s="73"/>
      <c r="O400" s="73"/>
      <c r="P400" s="73"/>
      <c r="Q400" s="73"/>
      <c r="R400" s="73"/>
      <c r="S400" s="73"/>
      <c r="T400" s="73"/>
      <c r="U400" s="73"/>
    </row>
    <row r="401" spans="2:21" x14ac:dyDescent="0.3">
      <c r="B401" s="73"/>
      <c r="C401" s="74"/>
      <c r="D401" s="73"/>
      <c r="E401" s="73"/>
      <c r="F401" s="73"/>
      <c r="G401" s="73"/>
      <c r="H401" s="73"/>
      <c r="I401" s="73"/>
      <c r="J401" s="73"/>
      <c r="K401" s="73"/>
      <c r="L401" s="73"/>
      <c r="M401" s="73"/>
      <c r="N401" s="73"/>
      <c r="O401" s="73"/>
      <c r="P401" s="73"/>
      <c r="Q401" s="73"/>
      <c r="R401" s="73"/>
      <c r="S401" s="73"/>
      <c r="T401" s="73"/>
      <c r="U401" s="73"/>
    </row>
    <row r="402" spans="2:21" x14ac:dyDescent="0.3">
      <c r="B402" s="73"/>
      <c r="C402" s="74"/>
      <c r="D402" s="73"/>
      <c r="E402" s="73"/>
      <c r="F402" s="73"/>
      <c r="G402" s="73"/>
      <c r="H402" s="73"/>
      <c r="I402" s="73"/>
      <c r="J402" s="73"/>
      <c r="K402" s="73"/>
      <c r="L402" s="73"/>
      <c r="M402" s="73"/>
      <c r="N402" s="73"/>
      <c r="O402" s="73"/>
      <c r="P402" s="73"/>
      <c r="Q402" s="73"/>
      <c r="R402" s="73"/>
      <c r="S402" s="73"/>
      <c r="T402" s="73"/>
      <c r="U402" s="73"/>
    </row>
    <row r="403" spans="2:21" x14ac:dyDescent="0.3">
      <c r="B403" s="73"/>
      <c r="C403" s="74"/>
      <c r="D403" s="73"/>
      <c r="E403" s="73"/>
      <c r="F403" s="73"/>
      <c r="G403" s="73"/>
      <c r="H403" s="73"/>
      <c r="I403" s="73"/>
      <c r="J403" s="73"/>
      <c r="K403" s="73"/>
      <c r="L403" s="73"/>
      <c r="M403" s="73"/>
      <c r="N403" s="73"/>
      <c r="O403" s="73"/>
      <c r="P403" s="73"/>
      <c r="Q403" s="73"/>
      <c r="R403" s="73"/>
      <c r="S403" s="73"/>
      <c r="T403" s="73"/>
      <c r="U403" s="73"/>
    </row>
    <row r="404" spans="2:21" x14ac:dyDescent="0.3">
      <c r="B404" s="73"/>
      <c r="C404" s="74"/>
      <c r="D404" s="73"/>
      <c r="E404" s="73"/>
      <c r="F404" s="73"/>
      <c r="G404" s="73"/>
      <c r="H404" s="73"/>
      <c r="I404" s="73"/>
      <c r="J404" s="73"/>
      <c r="K404" s="73"/>
      <c r="L404" s="73"/>
      <c r="M404" s="73"/>
      <c r="N404" s="73"/>
      <c r="O404" s="73"/>
      <c r="P404" s="73"/>
      <c r="Q404" s="73"/>
      <c r="R404" s="73"/>
      <c r="S404" s="73"/>
      <c r="T404" s="73"/>
      <c r="U404" s="73"/>
    </row>
    <row r="405" spans="2:21" x14ac:dyDescent="0.3">
      <c r="B405" s="73"/>
      <c r="C405" s="74"/>
      <c r="D405" s="73"/>
      <c r="E405" s="73"/>
      <c r="F405" s="73"/>
      <c r="G405" s="73"/>
      <c r="H405" s="73"/>
      <c r="I405" s="73"/>
      <c r="J405" s="73"/>
      <c r="K405" s="73"/>
      <c r="L405" s="73"/>
      <c r="M405" s="73"/>
      <c r="N405" s="73"/>
      <c r="O405" s="73"/>
      <c r="P405" s="73"/>
      <c r="Q405" s="73"/>
      <c r="R405" s="73"/>
      <c r="S405" s="73"/>
      <c r="T405" s="73"/>
      <c r="U405" s="73"/>
    </row>
    <row r="406" spans="2:21" x14ac:dyDescent="0.3">
      <c r="B406" s="73"/>
      <c r="C406" s="74"/>
      <c r="D406" s="73"/>
      <c r="E406" s="73"/>
      <c r="F406" s="73"/>
      <c r="G406" s="73"/>
      <c r="H406" s="73"/>
      <c r="I406" s="73"/>
      <c r="J406" s="73"/>
      <c r="K406" s="73"/>
      <c r="L406" s="73"/>
      <c r="M406" s="73"/>
      <c r="N406" s="73"/>
      <c r="O406" s="73"/>
      <c r="P406" s="73"/>
      <c r="Q406" s="73"/>
      <c r="R406" s="73"/>
      <c r="S406" s="73"/>
      <c r="T406" s="73"/>
      <c r="U406" s="73"/>
    </row>
    <row r="407" spans="2:21" x14ac:dyDescent="0.3">
      <c r="B407" s="73"/>
      <c r="C407" s="74"/>
      <c r="D407" s="73"/>
      <c r="E407" s="73"/>
      <c r="F407" s="73"/>
      <c r="G407" s="73"/>
      <c r="H407" s="73"/>
      <c r="I407" s="73"/>
      <c r="J407" s="73"/>
      <c r="K407" s="73"/>
      <c r="L407" s="73"/>
      <c r="M407" s="73"/>
      <c r="N407" s="73"/>
      <c r="O407" s="73"/>
      <c r="P407" s="73"/>
      <c r="Q407" s="73"/>
      <c r="R407" s="73"/>
      <c r="S407" s="73"/>
      <c r="T407" s="73"/>
      <c r="U407" s="73"/>
    </row>
    <row r="408" spans="2:21" x14ac:dyDescent="0.3">
      <c r="B408" s="73"/>
      <c r="C408" s="74"/>
      <c r="D408" s="73"/>
      <c r="E408" s="73"/>
      <c r="F408" s="73"/>
      <c r="G408" s="73"/>
      <c r="H408" s="73"/>
      <c r="I408" s="73"/>
      <c r="J408" s="73"/>
      <c r="K408" s="73"/>
      <c r="L408" s="73"/>
      <c r="M408" s="73"/>
      <c r="N408" s="73"/>
      <c r="O408" s="73"/>
      <c r="P408" s="73"/>
      <c r="Q408" s="73"/>
      <c r="R408" s="73"/>
      <c r="S408" s="73"/>
      <c r="T408" s="73"/>
      <c r="U408" s="73"/>
    </row>
    <row r="409" spans="2:21" x14ac:dyDescent="0.3">
      <c r="B409" s="73"/>
      <c r="C409" s="74"/>
      <c r="D409" s="73"/>
      <c r="E409" s="73"/>
      <c r="F409" s="73"/>
      <c r="G409" s="73"/>
      <c r="H409" s="73"/>
      <c r="I409" s="73"/>
      <c r="J409" s="73"/>
      <c r="K409" s="73"/>
      <c r="L409" s="73"/>
      <c r="M409" s="73"/>
      <c r="N409" s="73"/>
      <c r="O409" s="73"/>
      <c r="P409" s="73"/>
      <c r="Q409" s="73"/>
      <c r="R409" s="73"/>
      <c r="S409" s="73"/>
      <c r="T409" s="73"/>
      <c r="U409" s="73"/>
    </row>
    <row r="410" spans="2:21" x14ac:dyDescent="0.3">
      <c r="B410" s="73"/>
      <c r="C410" s="74"/>
      <c r="D410" s="73"/>
      <c r="E410" s="73"/>
      <c r="F410" s="73"/>
      <c r="G410" s="73"/>
      <c r="H410" s="73"/>
      <c r="I410" s="73"/>
      <c r="J410" s="73"/>
      <c r="K410" s="73"/>
      <c r="L410" s="73"/>
      <c r="M410" s="73"/>
      <c r="N410" s="73"/>
      <c r="O410" s="73"/>
      <c r="P410" s="73"/>
      <c r="Q410" s="73"/>
      <c r="R410" s="73"/>
      <c r="S410" s="73"/>
      <c r="T410" s="73"/>
      <c r="U410" s="73"/>
    </row>
    <row r="411" spans="2:21" x14ac:dyDescent="0.3">
      <c r="B411" s="73"/>
      <c r="C411" s="74"/>
      <c r="D411" s="73"/>
      <c r="E411" s="73"/>
      <c r="F411" s="73"/>
      <c r="G411" s="73"/>
      <c r="H411" s="73"/>
      <c r="I411" s="73"/>
      <c r="J411" s="73"/>
      <c r="K411" s="73"/>
      <c r="L411" s="73"/>
      <c r="M411" s="73"/>
      <c r="N411" s="73"/>
      <c r="O411" s="73"/>
      <c r="P411" s="73"/>
      <c r="Q411" s="73"/>
      <c r="R411" s="73"/>
      <c r="S411" s="73"/>
      <c r="T411" s="73"/>
      <c r="U411" s="73"/>
    </row>
    <row r="412" spans="2:21" x14ac:dyDescent="0.3">
      <c r="B412" s="73"/>
      <c r="C412" s="74"/>
      <c r="D412" s="73"/>
      <c r="E412" s="73"/>
      <c r="F412" s="73"/>
      <c r="G412" s="73"/>
      <c r="H412" s="73"/>
      <c r="I412" s="73"/>
      <c r="J412" s="73"/>
      <c r="K412" s="73"/>
      <c r="L412" s="73"/>
      <c r="M412" s="73"/>
      <c r="N412" s="73"/>
      <c r="O412" s="73"/>
      <c r="P412" s="73"/>
      <c r="Q412" s="73"/>
      <c r="R412" s="73"/>
      <c r="S412" s="73"/>
      <c r="T412" s="73"/>
      <c r="U412" s="73"/>
    </row>
    <row r="413" spans="2:21" x14ac:dyDescent="0.3">
      <c r="B413" s="73"/>
      <c r="C413" s="74"/>
      <c r="D413" s="73"/>
      <c r="E413" s="73"/>
      <c r="F413" s="73"/>
      <c r="G413" s="73"/>
      <c r="H413" s="73"/>
      <c r="I413" s="73"/>
      <c r="J413" s="73"/>
      <c r="K413" s="73"/>
      <c r="L413" s="73"/>
      <c r="M413" s="73"/>
      <c r="N413" s="73"/>
      <c r="O413" s="73"/>
      <c r="P413" s="73"/>
      <c r="Q413" s="73"/>
      <c r="R413" s="73"/>
      <c r="S413" s="73"/>
      <c r="T413" s="73"/>
      <c r="U413" s="73"/>
    </row>
    <row r="414" spans="2:21" x14ac:dyDescent="0.3">
      <c r="B414" s="73"/>
      <c r="C414" s="74"/>
      <c r="D414" s="73"/>
      <c r="E414" s="73"/>
      <c r="F414" s="73"/>
      <c r="G414" s="73"/>
      <c r="H414" s="73"/>
      <c r="I414" s="73"/>
      <c r="J414" s="73"/>
      <c r="K414" s="73"/>
      <c r="L414" s="73"/>
      <c r="M414" s="73"/>
      <c r="N414" s="73"/>
      <c r="O414" s="73"/>
      <c r="P414" s="73"/>
      <c r="Q414" s="73"/>
      <c r="R414" s="73"/>
      <c r="S414" s="73"/>
      <c r="T414" s="73"/>
      <c r="U414" s="73"/>
    </row>
    <row r="415" spans="2:21" x14ac:dyDescent="0.3">
      <c r="B415" s="73"/>
      <c r="C415" s="74"/>
      <c r="D415" s="73"/>
      <c r="E415" s="73"/>
      <c r="F415" s="73"/>
      <c r="G415" s="73"/>
      <c r="H415" s="73"/>
      <c r="I415" s="73"/>
      <c r="J415" s="73"/>
      <c r="K415" s="73"/>
      <c r="L415" s="73"/>
      <c r="M415" s="73"/>
      <c r="N415" s="73"/>
      <c r="O415" s="73"/>
      <c r="P415" s="73"/>
      <c r="Q415" s="73"/>
      <c r="R415" s="73"/>
      <c r="S415" s="73"/>
      <c r="T415" s="73"/>
      <c r="U415" s="73"/>
    </row>
    <row r="416" spans="2:21" x14ac:dyDescent="0.3">
      <c r="B416" s="73"/>
      <c r="C416" s="74"/>
      <c r="D416" s="73"/>
      <c r="E416" s="73"/>
      <c r="F416" s="73"/>
      <c r="G416" s="73"/>
      <c r="H416" s="73"/>
      <c r="I416" s="73"/>
      <c r="J416" s="73"/>
      <c r="K416" s="73"/>
      <c r="L416" s="73"/>
      <c r="M416" s="73"/>
      <c r="N416" s="73"/>
      <c r="O416" s="73"/>
      <c r="P416" s="73"/>
      <c r="Q416" s="73"/>
      <c r="R416" s="73"/>
      <c r="S416" s="73"/>
      <c r="T416" s="73"/>
      <c r="U416" s="73"/>
    </row>
    <row r="417" spans="2:21" x14ac:dyDescent="0.3">
      <c r="B417" s="73"/>
      <c r="C417" s="74"/>
      <c r="D417" s="73"/>
      <c r="E417" s="73"/>
      <c r="F417" s="73"/>
      <c r="G417" s="73"/>
      <c r="H417" s="73"/>
      <c r="I417" s="73"/>
      <c r="J417" s="73"/>
      <c r="K417" s="73"/>
      <c r="L417" s="73"/>
      <c r="M417" s="73"/>
      <c r="N417" s="73"/>
      <c r="O417" s="73"/>
      <c r="P417" s="73"/>
      <c r="Q417" s="73"/>
      <c r="R417" s="73"/>
      <c r="S417" s="73"/>
      <c r="T417" s="73"/>
      <c r="U417" s="73"/>
    </row>
    <row r="418" spans="2:21" x14ac:dyDescent="0.3">
      <c r="B418" s="73"/>
      <c r="C418" s="74"/>
      <c r="D418" s="73"/>
      <c r="E418" s="73"/>
      <c r="F418" s="73"/>
      <c r="G418" s="73"/>
      <c r="H418" s="73"/>
      <c r="I418" s="73"/>
      <c r="J418" s="73"/>
      <c r="K418" s="73"/>
      <c r="L418" s="73"/>
      <c r="M418" s="73"/>
      <c r="N418" s="73"/>
      <c r="O418" s="73"/>
      <c r="P418" s="73"/>
      <c r="Q418" s="73"/>
      <c r="R418" s="73"/>
      <c r="S418" s="73"/>
      <c r="T418" s="73"/>
      <c r="U418" s="73"/>
    </row>
    <row r="419" spans="2:21" x14ac:dyDescent="0.3">
      <c r="B419" s="73"/>
      <c r="C419" s="74"/>
      <c r="D419" s="73"/>
      <c r="E419" s="73"/>
      <c r="F419" s="73"/>
      <c r="G419" s="73"/>
      <c r="H419" s="73"/>
      <c r="I419" s="73"/>
      <c r="J419" s="73"/>
      <c r="K419" s="73"/>
      <c r="L419" s="73"/>
      <c r="M419" s="73"/>
      <c r="N419" s="73"/>
      <c r="O419" s="73"/>
      <c r="P419" s="73"/>
      <c r="Q419" s="73"/>
      <c r="R419" s="73"/>
      <c r="S419" s="73"/>
      <c r="T419" s="73"/>
      <c r="U419" s="73"/>
    </row>
    <row r="420" spans="2:21" x14ac:dyDescent="0.3">
      <c r="B420" s="73"/>
      <c r="C420" s="74"/>
      <c r="D420" s="73"/>
      <c r="E420" s="73"/>
      <c r="F420" s="73"/>
      <c r="G420" s="73"/>
      <c r="H420" s="73"/>
      <c r="I420" s="73"/>
      <c r="J420" s="73"/>
      <c r="K420" s="73"/>
      <c r="L420" s="73"/>
      <c r="M420" s="73"/>
      <c r="N420" s="73"/>
      <c r="O420" s="73"/>
      <c r="P420" s="73"/>
      <c r="Q420" s="73"/>
      <c r="R420" s="73"/>
      <c r="S420" s="73"/>
      <c r="T420" s="73"/>
      <c r="U420" s="73"/>
    </row>
    <row r="421" spans="2:21" x14ac:dyDescent="0.3">
      <c r="B421" s="73"/>
      <c r="C421" s="74"/>
      <c r="D421" s="73"/>
      <c r="E421" s="73"/>
      <c r="F421" s="73"/>
      <c r="G421" s="73"/>
      <c r="H421" s="73"/>
      <c r="I421" s="73"/>
      <c r="J421" s="73"/>
      <c r="K421" s="73"/>
      <c r="L421" s="73"/>
      <c r="M421" s="73"/>
      <c r="N421" s="73"/>
      <c r="O421" s="73"/>
      <c r="P421" s="73"/>
      <c r="Q421" s="73"/>
      <c r="R421" s="73"/>
      <c r="S421" s="73"/>
      <c r="T421" s="73"/>
      <c r="U421" s="73"/>
    </row>
    <row r="422" spans="2:21" x14ac:dyDescent="0.3">
      <c r="B422" s="73"/>
      <c r="C422" s="74"/>
      <c r="D422" s="73"/>
      <c r="E422" s="73"/>
      <c r="F422" s="73"/>
      <c r="G422" s="73"/>
      <c r="H422" s="73"/>
      <c r="I422" s="73"/>
      <c r="J422" s="73"/>
      <c r="K422" s="73"/>
      <c r="L422" s="73"/>
      <c r="M422" s="73"/>
      <c r="N422" s="73"/>
      <c r="O422" s="73"/>
      <c r="P422" s="73"/>
      <c r="Q422" s="73"/>
      <c r="R422" s="73"/>
      <c r="S422" s="73"/>
      <c r="T422" s="73"/>
      <c r="U422" s="73"/>
    </row>
    <row r="423" spans="2:21" x14ac:dyDescent="0.3">
      <c r="B423" s="73"/>
      <c r="C423" s="74"/>
      <c r="D423" s="73"/>
      <c r="E423" s="73"/>
      <c r="F423" s="73"/>
      <c r="G423" s="73"/>
      <c r="H423" s="73"/>
      <c r="I423" s="73"/>
      <c r="J423" s="73"/>
      <c r="K423" s="73"/>
      <c r="L423" s="73"/>
      <c r="M423" s="73"/>
      <c r="N423" s="73"/>
      <c r="O423" s="73"/>
      <c r="P423" s="73"/>
      <c r="Q423" s="73"/>
      <c r="R423" s="73"/>
      <c r="S423" s="73"/>
      <c r="T423" s="73"/>
      <c r="U423" s="73"/>
    </row>
    <row r="424" spans="2:21" x14ac:dyDescent="0.3">
      <c r="B424" s="73"/>
      <c r="C424" s="74"/>
      <c r="D424" s="73"/>
      <c r="E424" s="73"/>
      <c r="F424" s="73"/>
      <c r="G424" s="73"/>
      <c r="H424" s="73"/>
      <c r="I424" s="73"/>
      <c r="J424" s="73"/>
      <c r="K424" s="73"/>
      <c r="L424" s="73"/>
      <c r="M424" s="73"/>
      <c r="N424" s="73"/>
      <c r="O424" s="73"/>
      <c r="P424" s="73"/>
      <c r="Q424" s="73"/>
      <c r="R424" s="73"/>
      <c r="S424" s="73"/>
      <c r="T424" s="73"/>
      <c r="U424" s="73"/>
    </row>
    <row r="425" spans="2:21" x14ac:dyDescent="0.3">
      <c r="B425" s="73"/>
      <c r="C425" s="74"/>
      <c r="D425" s="73"/>
      <c r="E425" s="73"/>
      <c r="F425" s="73"/>
      <c r="G425" s="73"/>
      <c r="H425" s="73"/>
      <c r="I425" s="73"/>
      <c r="J425" s="73"/>
      <c r="K425" s="73"/>
      <c r="L425" s="73"/>
      <c r="M425" s="73"/>
      <c r="N425" s="73"/>
      <c r="O425" s="73"/>
      <c r="P425" s="73"/>
      <c r="Q425" s="73"/>
      <c r="R425" s="73"/>
      <c r="S425" s="73"/>
      <c r="T425" s="73"/>
      <c r="U425" s="73"/>
    </row>
    <row r="426" spans="2:21" x14ac:dyDescent="0.3">
      <c r="B426" s="73"/>
      <c r="C426" s="74"/>
      <c r="D426" s="73"/>
      <c r="E426" s="73"/>
      <c r="F426" s="73"/>
      <c r="G426" s="73"/>
      <c r="H426" s="73"/>
      <c r="I426" s="73"/>
      <c r="J426" s="73"/>
      <c r="K426" s="73"/>
      <c r="L426" s="73"/>
      <c r="M426" s="73"/>
      <c r="N426" s="73"/>
      <c r="O426" s="73"/>
      <c r="P426" s="73"/>
      <c r="Q426" s="73"/>
      <c r="R426" s="73"/>
      <c r="S426" s="73"/>
      <c r="T426" s="73"/>
      <c r="U426" s="73"/>
    </row>
    <row r="427" spans="2:21" x14ac:dyDescent="0.3">
      <c r="B427" s="73"/>
      <c r="C427" s="74"/>
      <c r="D427" s="73"/>
      <c r="E427" s="73"/>
      <c r="F427" s="73"/>
      <c r="G427" s="73"/>
      <c r="H427" s="73"/>
      <c r="I427" s="73"/>
      <c r="J427" s="73"/>
      <c r="K427" s="73"/>
      <c r="L427" s="73"/>
      <c r="M427" s="73"/>
      <c r="N427" s="73"/>
      <c r="O427" s="73"/>
      <c r="P427" s="73"/>
      <c r="Q427" s="73"/>
      <c r="R427" s="73"/>
      <c r="S427" s="73"/>
      <c r="T427" s="73"/>
      <c r="U427" s="73"/>
    </row>
    <row r="428" spans="2:21" x14ac:dyDescent="0.3">
      <c r="B428" s="73"/>
      <c r="C428" s="74"/>
      <c r="D428" s="73"/>
      <c r="E428" s="73"/>
      <c r="F428" s="73"/>
      <c r="G428" s="73"/>
      <c r="H428" s="73"/>
      <c r="I428" s="73"/>
      <c r="J428" s="73"/>
      <c r="K428" s="73"/>
      <c r="L428" s="73"/>
      <c r="M428" s="73"/>
      <c r="N428" s="73"/>
      <c r="O428" s="73"/>
      <c r="P428" s="73"/>
      <c r="Q428" s="73"/>
      <c r="R428" s="73"/>
      <c r="S428" s="73"/>
      <c r="T428" s="73"/>
      <c r="U428" s="73"/>
    </row>
    <row r="429" spans="2:21" x14ac:dyDescent="0.3">
      <c r="B429" s="73"/>
      <c r="C429" s="74"/>
      <c r="D429" s="73"/>
      <c r="E429" s="73"/>
      <c r="F429" s="73"/>
      <c r="G429" s="73"/>
      <c r="H429" s="73"/>
      <c r="I429" s="73"/>
      <c r="J429" s="73"/>
      <c r="K429" s="73"/>
      <c r="L429" s="73"/>
      <c r="M429" s="73"/>
      <c r="N429" s="73"/>
      <c r="O429" s="73"/>
      <c r="P429" s="73"/>
      <c r="Q429" s="73"/>
      <c r="R429" s="73"/>
      <c r="S429" s="73"/>
      <c r="T429" s="73"/>
      <c r="U429" s="73"/>
    </row>
    <row r="430" spans="2:21" x14ac:dyDescent="0.3">
      <c r="B430" s="73"/>
      <c r="C430" s="74"/>
      <c r="D430" s="73"/>
      <c r="E430" s="73"/>
      <c r="F430" s="73"/>
      <c r="G430" s="73"/>
      <c r="H430" s="73"/>
      <c r="I430" s="73"/>
      <c r="J430" s="73"/>
      <c r="K430" s="73"/>
      <c r="L430" s="73"/>
      <c r="M430" s="73"/>
      <c r="N430" s="73"/>
      <c r="O430" s="73"/>
      <c r="P430" s="73"/>
      <c r="Q430" s="73"/>
      <c r="R430" s="73"/>
      <c r="S430" s="73"/>
      <c r="T430" s="73"/>
      <c r="U430" s="73"/>
    </row>
    <row r="431" spans="2:21" x14ac:dyDescent="0.3">
      <c r="B431" s="73"/>
      <c r="C431" s="74"/>
      <c r="D431" s="73"/>
      <c r="E431" s="73"/>
      <c r="F431" s="73"/>
      <c r="G431" s="73"/>
      <c r="H431" s="73"/>
      <c r="I431" s="73"/>
      <c r="J431" s="73"/>
      <c r="K431" s="73"/>
      <c r="L431" s="73"/>
      <c r="M431" s="73"/>
      <c r="N431" s="73"/>
      <c r="O431" s="73"/>
      <c r="P431" s="73"/>
      <c r="Q431" s="73"/>
      <c r="R431" s="73"/>
      <c r="S431" s="73"/>
      <c r="T431" s="73"/>
      <c r="U431" s="73"/>
    </row>
    <row r="432" spans="2:21" x14ac:dyDescent="0.3">
      <c r="B432" s="73"/>
      <c r="C432" s="74"/>
      <c r="D432" s="73"/>
      <c r="E432" s="73"/>
      <c r="F432" s="73"/>
      <c r="G432" s="73"/>
      <c r="H432" s="73"/>
      <c r="I432" s="73"/>
      <c r="J432" s="73"/>
      <c r="K432" s="73"/>
      <c r="L432" s="73"/>
      <c r="M432" s="73"/>
      <c r="N432" s="73"/>
      <c r="O432" s="73"/>
      <c r="P432" s="73"/>
      <c r="Q432" s="73"/>
      <c r="R432" s="73"/>
      <c r="S432" s="73"/>
      <c r="T432" s="73"/>
      <c r="U432" s="73"/>
    </row>
    <row r="433" spans="2:21" x14ac:dyDescent="0.3">
      <c r="B433" s="73"/>
      <c r="C433" s="74"/>
      <c r="D433" s="73"/>
      <c r="E433" s="73"/>
      <c r="F433" s="73"/>
      <c r="G433" s="73"/>
      <c r="H433" s="73"/>
      <c r="I433" s="73"/>
      <c r="J433" s="73"/>
      <c r="K433" s="73"/>
      <c r="L433" s="73"/>
      <c r="M433" s="73"/>
      <c r="N433" s="73"/>
      <c r="O433" s="73"/>
      <c r="P433" s="73"/>
      <c r="Q433" s="73"/>
      <c r="R433" s="73"/>
      <c r="S433" s="73"/>
      <c r="T433" s="73"/>
      <c r="U433" s="73"/>
    </row>
    <row r="434" spans="2:21" x14ac:dyDescent="0.3">
      <c r="B434" s="73"/>
      <c r="C434" s="74"/>
      <c r="D434" s="73"/>
      <c r="E434" s="73"/>
      <c r="F434" s="73"/>
      <c r="G434" s="73"/>
      <c r="H434" s="73"/>
      <c r="I434" s="73"/>
      <c r="J434" s="73"/>
      <c r="K434" s="73"/>
      <c r="L434" s="73"/>
      <c r="M434" s="73"/>
      <c r="N434" s="73"/>
      <c r="O434" s="73"/>
      <c r="P434" s="73"/>
      <c r="Q434" s="73"/>
      <c r="R434" s="73"/>
      <c r="S434" s="73"/>
      <c r="T434" s="73"/>
      <c r="U434" s="73"/>
    </row>
    <row r="435" spans="2:21" x14ac:dyDescent="0.3">
      <c r="B435" s="73"/>
      <c r="C435" s="74"/>
      <c r="D435" s="73"/>
      <c r="E435" s="73"/>
      <c r="F435" s="73"/>
      <c r="G435" s="73"/>
      <c r="H435" s="73"/>
      <c r="I435" s="73"/>
      <c r="J435" s="73"/>
      <c r="K435" s="73"/>
      <c r="L435" s="73"/>
      <c r="M435" s="73"/>
      <c r="N435" s="73"/>
      <c r="O435" s="73"/>
      <c r="P435" s="73"/>
      <c r="Q435" s="73"/>
      <c r="R435" s="73"/>
      <c r="S435" s="73"/>
      <c r="T435" s="73"/>
      <c r="U435" s="73"/>
    </row>
    <row r="436" spans="2:21" x14ac:dyDescent="0.3">
      <c r="B436" s="73"/>
      <c r="C436" s="74"/>
      <c r="D436" s="73"/>
      <c r="E436" s="73"/>
      <c r="F436" s="73"/>
      <c r="G436" s="73"/>
      <c r="H436" s="73"/>
      <c r="I436" s="73"/>
      <c r="J436" s="73"/>
      <c r="K436" s="73"/>
      <c r="L436" s="73"/>
      <c r="M436" s="73"/>
      <c r="N436" s="73"/>
      <c r="O436" s="73"/>
      <c r="P436" s="73"/>
      <c r="Q436" s="73"/>
      <c r="R436" s="73"/>
      <c r="S436" s="73"/>
      <c r="T436" s="73"/>
      <c r="U436" s="73"/>
    </row>
    <row r="437" spans="2:21" x14ac:dyDescent="0.3">
      <c r="B437" s="73"/>
      <c r="C437" s="74"/>
      <c r="D437" s="73"/>
      <c r="E437" s="73"/>
      <c r="F437" s="73"/>
      <c r="G437" s="73"/>
      <c r="H437" s="73"/>
      <c r="I437" s="73"/>
      <c r="J437" s="73"/>
      <c r="K437" s="73"/>
      <c r="L437" s="73"/>
      <c r="M437" s="73"/>
      <c r="N437" s="73"/>
      <c r="O437" s="73"/>
      <c r="P437" s="73"/>
      <c r="Q437" s="73"/>
      <c r="R437" s="73"/>
      <c r="S437" s="73"/>
      <c r="T437" s="73"/>
      <c r="U437" s="73"/>
    </row>
    <row r="438" spans="2:21" x14ac:dyDescent="0.3">
      <c r="B438" s="73"/>
      <c r="C438" s="74"/>
      <c r="D438" s="73"/>
      <c r="E438" s="73"/>
      <c r="F438" s="73"/>
      <c r="G438" s="73"/>
      <c r="H438" s="73"/>
      <c r="I438" s="73"/>
      <c r="J438" s="73"/>
      <c r="K438" s="73"/>
      <c r="L438" s="73"/>
      <c r="M438" s="73"/>
      <c r="N438" s="73"/>
      <c r="O438" s="73"/>
      <c r="P438" s="73"/>
      <c r="Q438" s="73"/>
      <c r="R438" s="73"/>
      <c r="S438" s="73"/>
      <c r="T438" s="73"/>
      <c r="U438" s="73"/>
    </row>
    <row r="439" spans="2:21" x14ac:dyDescent="0.3">
      <c r="B439" s="73"/>
      <c r="C439" s="74"/>
      <c r="D439" s="73"/>
      <c r="E439" s="73"/>
      <c r="F439" s="73"/>
      <c r="G439" s="73"/>
      <c r="H439" s="73"/>
      <c r="I439" s="73"/>
      <c r="J439" s="73"/>
      <c r="K439" s="73"/>
      <c r="L439" s="73"/>
      <c r="M439" s="73"/>
      <c r="N439" s="73"/>
      <c r="O439" s="73"/>
      <c r="P439" s="73"/>
      <c r="Q439" s="73"/>
      <c r="R439" s="73"/>
      <c r="S439" s="73"/>
      <c r="T439" s="73"/>
      <c r="U439" s="73"/>
    </row>
    <row r="440" spans="2:21" x14ac:dyDescent="0.3">
      <c r="B440" s="73"/>
      <c r="C440" s="74"/>
      <c r="D440" s="73"/>
      <c r="E440" s="73"/>
      <c r="F440" s="73"/>
      <c r="G440" s="73"/>
      <c r="H440" s="73"/>
      <c r="I440" s="73"/>
      <c r="J440" s="73"/>
      <c r="K440" s="73"/>
      <c r="L440" s="73"/>
      <c r="M440" s="73"/>
      <c r="N440" s="73"/>
      <c r="O440" s="73"/>
      <c r="P440" s="73"/>
      <c r="Q440" s="73"/>
      <c r="R440" s="73"/>
      <c r="S440" s="73"/>
      <c r="T440" s="73"/>
      <c r="U440" s="73"/>
    </row>
    <row r="441" spans="2:21" x14ac:dyDescent="0.3">
      <c r="B441" s="73"/>
      <c r="C441" s="74"/>
      <c r="D441" s="73"/>
      <c r="E441" s="73"/>
      <c r="F441" s="73"/>
      <c r="G441" s="73"/>
      <c r="H441" s="73"/>
      <c r="I441" s="73"/>
      <c r="J441" s="73"/>
      <c r="K441" s="73"/>
      <c r="L441" s="73"/>
      <c r="M441" s="73"/>
      <c r="N441" s="73"/>
      <c r="O441" s="73"/>
      <c r="P441" s="73"/>
      <c r="Q441" s="73"/>
      <c r="R441" s="73"/>
      <c r="S441" s="73"/>
      <c r="T441" s="73"/>
      <c r="U441" s="73"/>
    </row>
    <row r="442" spans="2:21" x14ac:dyDescent="0.3">
      <c r="B442" s="73"/>
      <c r="C442" s="74"/>
      <c r="D442" s="73"/>
      <c r="E442" s="73"/>
      <c r="F442" s="73"/>
      <c r="G442" s="73"/>
      <c r="H442" s="73"/>
      <c r="I442" s="73"/>
      <c r="J442" s="73"/>
      <c r="K442" s="73"/>
      <c r="L442" s="73"/>
      <c r="M442" s="73"/>
      <c r="N442" s="73"/>
      <c r="O442" s="73"/>
      <c r="P442" s="73"/>
      <c r="Q442" s="73"/>
      <c r="R442" s="73"/>
      <c r="S442" s="73"/>
      <c r="T442" s="73"/>
      <c r="U442" s="73"/>
    </row>
    <row r="443" spans="2:21" x14ac:dyDescent="0.3">
      <c r="B443" s="73"/>
      <c r="C443" s="74"/>
      <c r="D443" s="73"/>
      <c r="E443" s="73"/>
      <c r="F443" s="73"/>
      <c r="G443" s="73"/>
      <c r="H443" s="73"/>
      <c r="I443" s="73"/>
      <c r="J443" s="73"/>
      <c r="K443" s="73"/>
      <c r="L443" s="73"/>
      <c r="M443" s="73"/>
      <c r="N443" s="73"/>
      <c r="O443" s="73"/>
      <c r="P443" s="73"/>
      <c r="Q443" s="73"/>
      <c r="R443" s="73"/>
      <c r="S443" s="73"/>
      <c r="T443" s="73"/>
      <c r="U443" s="73"/>
    </row>
    <row r="444" spans="2:21" x14ac:dyDescent="0.3">
      <c r="B444" s="73"/>
      <c r="C444" s="74"/>
      <c r="D444" s="73"/>
      <c r="E444" s="73"/>
      <c r="F444" s="73"/>
      <c r="G444" s="73"/>
      <c r="H444" s="73"/>
      <c r="I444" s="73"/>
      <c r="J444" s="73"/>
      <c r="K444" s="73"/>
      <c r="L444" s="73"/>
      <c r="M444" s="73"/>
      <c r="N444" s="73"/>
      <c r="O444" s="73"/>
      <c r="P444" s="73"/>
      <c r="Q444" s="73"/>
      <c r="R444" s="73"/>
      <c r="S444" s="73"/>
      <c r="T444" s="73"/>
      <c r="U444" s="73"/>
    </row>
    <row r="445" spans="2:21" x14ac:dyDescent="0.3">
      <c r="B445" s="73"/>
      <c r="C445" s="74"/>
      <c r="D445" s="73"/>
      <c r="E445" s="73"/>
      <c r="F445" s="73"/>
      <c r="G445" s="73"/>
      <c r="H445" s="73"/>
      <c r="I445" s="73"/>
      <c r="J445" s="73"/>
      <c r="K445" s="73"/>
      <c r="L445" s="73"/>
      <c r="M445" s="73"/>
      <c r="N445" s="73"/>
      <c r="O445" s="73"/>
      <c r="P445" s="73"/>
      <c r="Q445" s="73"/>
      <c r="R445" s="73"/>
      <c r="S445" s="73"/>
      <c r="T445" s="73"/>
      <c r="U445" s="73"/>
    </row>
    <row r="446" spans="2:21" x14ac:dyDescent="0.3">
      <c r="B446" s="73"/>
      <c r="C446" s="74"/>
      <c r="D446" s="73"/>
      <c r="E446" s="73"/>
      <c r="F446" s="73"/>
      <c r="G446" s="73"/>
      <c r="H446" s="73"/>
      <c r="I446" s="73"/>
      <c r="J446" s="73"/>
      <c r="K446" s="73"/>
      <c r="L446" s="73"/>
      <c r="M446" s="73"/>
      <c r="N446" s="73"/>
      <c r="O446" s="73"/>
      <c r="P446" s="73"/>
      <c r="Q446" s="73"/>
      <c r="R446" s="73"/>
      <c r="S446" s="73"/>
      <c r="T446" s="73"/>
      <c r="U446" s="73"/>
    </row>
    <row r="447" spans="2:21" x14ac:dyDescent="0.3">
      <c r="B447" s="73"/>
      <c r="C447" s="74"/>
      <c r="D447" s="73"/>
      <c r="E447" s="73"/>
      <c r="F447" s="73"/>
      <c r="G447" s="73"/>
      <c r="H447" s="73"/>
      <c r="I447" s="73"/>
      <c r="J447" s="73"/>
      <c r="K447" s="73"/>
      <c r="L447" s="73"/>
      <c r="M447" s="73"/>
      <c r="N447" s="73"/>
      <c r="O447" s="73"/>
      <c r="P447" s="73"/>
      <c r="Q447" s="73"/>
      <c r="R447" s="73"/>
      <c r="S447" s="73"/>
      <c r="T447" s="73"/>
      <c r="U447" s="73"/>
    </row>
    <row r="448" spans="2:21" x14ac:dyDescent="0.3">
      <c r="B448" s="73"/>
      <c r="C448" s="74"/>
      <c r="D448" s="73"/>
      <c r="E448" s="73"/>
      <c r="F448" s="73"/>
      <c r="G448" s="73"/>
      <c r="H448" s="73"/>
      <c r="I448" s="73"/>
      <c r="J448" s="73"/>
      <c r="K448" s="73"/>
      <c r="L448" s="73"/>
      <c r="M448" s="73"/>
      <c r="N448" s="73"/>
      <c r="O448" s="73"/>
      <c r="P448" s="73"/>
      <c r="Q448" s="73"/>
      <c r="R448" s="73"/>
      <c r="S448" s="73"/>
      <c r="T448" s="73"/>
      <c r="U448" s="73"/>
    </row>
    <row r="449" spans="2:21" x14ac:dyDescent="0.3">
      <c r="B449" s="73"/>
      <c r="C449" s="74"/>
      <c r="D449" s="73"/>
      <c r="E449" s="73"/>
      <c r="F449" s="73"/>
      <c r="G449" s="73"/>
      <c r="H449" s="73"/>
      <c r="I449" s="73"/>
      <c r="J449" s="73"/>
      <c r="K449" s="73"/>
      <c r="L449" s="73"/>
      <c r="M449" s="73"/>
      <c r="N449" s="73"/>
      <c r="O449" s="73"/>
      <c r="P449" s="73"/>
      <c r="Q449" s="73"/>
      <c r="R449" s="73"/>
      <c r="S449" s="73"/>
      <c r="T449" s="73"/>
      <c r="U449" s="73"/>
    </row>
    <row r="450" spans="2:21" x14ac:dyDescent="0.3">
      <c r="B450" s="73"/>
      <c r="C450" s="74"/>
      <c r="D450" s="73"/>
      <c r="E450" s="73"/>
      <c r="F450" s="73"/>
      <c r="G450" s="73"/>
      <c r="H450" s="73"/>
      <c r="I450" s="73"/>
      <c r="J450" s="73"/>
      <c r="K450" s="73"/>
      <c r="L450" s="73"/>
      <c r="M450" s="73"/>
      <c r="N450" s="73"/>
      <c r="O450" s="73"/>
      <c r="P450" s="73"/>
      <c r="Q450" s="73"/>
      <c r="R450" s="73"/>
      <c r="S450" s="73"/>
      <c r="T450" s="73"/>
      <c r="U450" s="73"/>
    </row>
    <row r="451" spans="2:21" x14ac:dyDescent="0.3">
      <c r="B451" s="73"/>
      <c r="C451" s="74"/>
      <c r="D451" s="73"/>
      <c r="E451" s="73"/>
      <c r="F451" s="73"/>
      <c r="G451" s="73"/>
      <c r="H451" s="73"/>
      <c r="I451" s="73"/>
      <c r="J451" s="73"/>
      <c r="K451" s="73"/>
      <c r="L451" s="73"/>
      <c r="M451" s="73"/>
      <c r="N451" s="73"/>
      <c r="O451" s="73"/>
      <c r="P451" s="73"/>
      <c r="Q451" s="73"/>
      <c r="R451" s="73"/>
      <c r="S451" s="73"/>
      <c r="T451" s="73"/>
      <c r="U451" s="73"/>
    </row>
    <row r="452" spans="2:21" x14ac:dyDescent="0.3">
      <c r="B452" s="73"/>
      <c r="C452" s="74"/>
      <c r="D452" s="73"/>
      <c r="E452" s="73"/>
      <c r="F452" s="73"/>
      <c r="G452" s="73"/>
      <c r="H452" s="73"/>
      <c r="I452" s="73"/>
      <c r="J452" s="73"/>
      <c r="K452" s="73"/>
      <c r="L452" s="73"/>
      <c r="M452" s="73"/>
      <c r="N452" s="73"/>
      <c r="O452" s="73"/>
      <c r="P452" s="73"/>
      <c r="Q452" s="73"/>
      <c r="R452" s="73"/>
      <c r="S452" s="73"/>
      <c r="T452" s="73"/>
      <c r="U452" s="73"/>
    </row>
    <row r="453" spans="2:21" x14ac:dyDescent="0.3">
      <c r="B453" s="73"/>
      <c r="C453" s="74"/>
      <c r="D453" s="73"/>
      <c r="E453" s="73"/>
      <c r="F453" s="73"/>
      <c r="G453" s="73"/>
      <c r="H453" s="73"/>
      <c r="I453" s="73"/>
      <c r="J453" s="73"/>
      <c r="K453" s="73"/>
      <c r="L453" s="73"/>
      <c r="M453" s="73"/>
      <c r="N453" s="73"/>
      <c r="O453" s="73"/>
      <c r="P453" s="73"/>
      <c r="Q453" s="73"/>
      <c r="R453" s="73"/>
      <c r="S453" s="73"/>
      <c r="T453" s="73"/>
      <c r="U453" s="73"/>
    </row>
    <row r="454" spans="2:21" x14ac:dyDescent="0.3">
      <c r="B454" s="73"/>
      <c r="C454" s="74"/>
      <c r="D454" s="73"/>
      <c r="E454" s="73"/>
      <c r="F454" s="73"/>
      <c r="G454" s="73"/>
      <c r="H454" s="73"/>
      <c r="I454" s="73"/>
      <c r="J454" s="73"/>
      <c r="K454" s="73"/>
      <c r="L454" s="73"/>
      <c r="M454" s="73"/>
      <c r="N454" s="73"/>
      <c r="O454" s="73"/>
      <c r="P454" s="73"/>
      <c r="Q454" s="73"/>
      <c r="R454" s="73"/>
      <c r="S454" s="73"/>
      <c r="T454" s="73"/>
      <c r="U454" s="73"/>
    </row>
    <row r="455" spans="2:21" x14ac:dyDescent="0.3">
      <c r="B455" s="73"/>
      <c r="C455" s="74"/>
      <c r="D455" s="73"/>
      <c r="E455" s="73"/>
      <c r="F455" s="73"/>
      <c r="G455" s="73"/>
      <c r="H455" s="73"/>
      <c r="I455" s="73"/>
      <c r="J455" s="73"/>
      <c r="K455" s="73"/>
      <c r="L455" s="73"/>
      <c r="M455" s="73"/>
      <c r="N455" s="73"/>
      <c r="O455" s="73"/>
      <c r="P455" s="73"/>
      <c r="Q455" s="73"/>
      <c r="R455" s="73"/>
      <c r="S455" s="73"/>
      <c r="T455" s="73"/>
      <c r="U455" s="73"/>
    </row>
    <row r="456" spans="2:21" x14ac:dyDescent="0.3">
      <c r="B456" s="73"/>
      <c r="C456" s="74"/>
      <c r="D456" s="73"/>
      <c r="E456" s="73"/>
      <c r="F456" s="73"/>
      <c r="G456" s="73"/>
      <c r="H456" s="73"/>
      <c r="I456" s="73"/>
      <c r="J456" s="73"/>
      <c r="K456" s="73"/>
      <c r="L456" s="73"/>
      <c r="M456" s="73"/>
      <c r="N456" s="73"/>
      <c r="O456" s="73"/>
      <c r="P456" s="73"/>
      <c r="Q456" s="73"/>
      <c r="R456" s="73"/>
      <c r="S456" s="73"/>
      <c r="T456" s="73"/>
      <c r="U456" s="73"/>
    </row>
    <row r="457" spans="2:21" x14ac:dyDescent="0.3">
      <c r="B457" s="73"/>
      <c r="C457" s="74"/>
      <c r="D457" s="73"/>
      <c r="E457" s="73"/>
      <c r="F457" s="73"/>
      <c r="G457" s="73"/>
      <c r="H457" s="73"/>
      <c r="I457" s="73"/>
      <c r="J457" s="73"/>
      <c r="K457" s="73"/>
      <c r="L457" s="73"/>
      <c r="M457" s="73"/>
      <c r="N457" s="73"/>
      <c r="O457" s="73"/>
      <c r="P457" s="73"/>
      <c r="Q457" s="73"/>
      <c r="R457" s="73"/>
      <c r="S457" s="73"/>
      <c r="T457" s="73"/>
      <c r="U457" s="73"/>
    </row>
    <row r="458" spans="2:21" x14ac:dyDescent="0.3">
      <c r="B458" s="73"/>
      <c r="C458" s="74"/>
      <c r="D458" s="73"/>
      <c r="E458" s="73"/>
      <c r="F458" s="73"/>
      <c r="G458" s="73"/>
      <c r="H458" s="73"/>
      <c r="I458" s="73"/>
      <c r="J458" s="73"/>
      <c r="K458" s="73"/>
      <c r="L458" s="73"/>
      <c r="M458" s="73"/>
      <c r="N458" s="73"/>
      <c r="O458" s="73"/>
      <c r="P458" s="73"/>
      <c r="Q458" s="73"/>
      <c r="R458" s="73"/>
      <c r="S458" s="73"/>
      <c r="T458" s="73"/>
      <c r="U458" s="73"/>
    </row>
    <row r="459" spans="2:21" x14ac:dyDescent="0.3">
      <c r="B459" s="73"/>
      <c r="C459" s="74"/>
      <c r="D459" s="73"/>
      <c r="E459" s="73"/>
      <c r="F459" s="73"/>
      <c r="G459" s="73"/>
      <c r="H459" s="73"/>
      <c r="I459" s="73"/>
      <c r="J459" s="73"/>
      <c r="K459" s="73"/>
      <c r="L459" s="73"/>
      <c r="M459" s="73"/>
      <c r="N459" s="73"/>
      <c r="O459" s="73"/>
      <c r="P459" s="73"/>
      <c r="Q459" s="73"/>
      <c r="R459" s="73"/>
      <c r="S459" s="73"/>
      <c r="T459" s="73"/>
      <c r="U459" s="73"/>
    </row>
    <row r="460" spans="2:21" x14ac:dyDescent="0.3">
      <c r="B460" s="73"/>
      <c r="C460" s="74"/>
      <c r="D460" s="73"/>
      <c r="E460" s="73"/>
      <c r="F460" s="73"/>
      <c r="G460" s="73"/>
      <c r="H460" s="73"/>
      <c r="I460" s="73"/>
      <c r="J460" s="73"/>
      <c r="K460" s="73"/>
      <c r="L460" s="73"/>
      <c r="M460" s="73"/>
      <c r="N460" s="73"/>
      <c r="O460" s="73"/>
      <c r="P460" s="73"/>
      <c r="Q460" s="73"/>
      <c r="R460" s="73"/>
      <c r="S460" s="73"/>
      <c r="T460" s="73"/>
      <c r="U460" s="73"/>
    </row>
    <row r="461" spans="2:21" x14ac:dyDescent="0.3">
      <c r="B461" s="73"/>
      <c r="C461" s="74"/>
      <c r="D461" s="73"/>
      <c r="E461" s="73"/>
      <c r="F461" s="73"/>
      <c r="G461" s="73"/>
      <c r="H461" s="73"/>
      <c r="I461" s="73"/>
      <c r="J461" s="73"/>
      <c r="K461" s="73"/>
      <c r="L461" s="73"/>
      <c r="M461" s="73"/>
      <c r="N461" s="73"/>
      <c r="O461" s="73"/>
      <c r="P461" s="73"/>
      <c r="Q461" s="73"/>
      <c r="R461" s="73"/>
      <c r="S461" s="73"/>
      <c r="T461" s="73"/>
      <c r="U461" s="73"/>
    </row>
    <row r="462" spans="2:21" x14ac:dyDescent="0.3">
      <c r="B462" s="73"/>
      <c r="C462" s="74"/>
      <c r="D462" s="73"/>
      <c r="E462" s="73"/>
      <c r="F462" s="73"/>
      <c r="G462" s="73"/>
      <c r="H462" s="73"/>
      <c r="I462" s="73"/>
      <c r="J462" s="73"/>
      <c r="K462" s="73"/>
      <c r="L462" s="73"/>
      <c r="M462" s="73"/>
      <c r="N462" s="73"/>
      <c r="O462" s="73"/>
      <c r="P462" s="73"/>
      <c r="Q462" s="73"/>
      <c r="R462" s="73"/>
      <c r="S462" s="73"/>
      <c r="T462" s="73"/>
      <c r="U462" s="73"/>
    </row>
    <row r="463" spans="2:21" x14ac:dyDescent="0.3">
      <c r="B463" s="73"/>
      <c r="C463" s="74"/>
      <c r="D463" s="73"/>
      <c r="E463" s="73"/>
      <c r="F463" s="73"/>
      <c r="G463" s="73"/>
      <c r="H463" s="73"/>
      <c r="I463" s="73"/>
      <c r="J463" s="73"/>
      <c r="K463" s="73"/>
      <c r="L463" s="73"/>
      <c r="M463" s="73"/>
      <c r="N463" s="73"/>
      <c r="O463" s="73"/>
      <c r="P463" s="73"/>
      <c r="Q463" s="73"/>
      <c r="R463" s="73"/>
      <c r="S463" s="73"/>
      <c r="T463" s="73"/>
      <c r="U463" s="73"/>
    </row>
    <row r="464" spans="2:21" x14ac:dyDescent="0.3">
      <c r="B464" s="73"/>
      <c r="C464" s="74"/>
      <c r="D464" s="73"/>
      <c r="E464" s="73"/>
      <c r="F464" s="73"/>
      <c r="G464" s="73"/>
      <c r="H464" s="73"/>
      <c r="I464" s="73"/>
      <c r="J464" s="73"/>
      <c r="K464" s="73"/>
      <c r="L464" s="73"/>
      <c r="M464" s="73"/>
      <c r="N464" s="73"/>
      <c r="O464" s="73"/>
      <c r="P464" s="73"/>
      <c r="Q464" s="73"/>
      <c r="R464" s="73"/>
      <c r="S464" s="73"/>
      <c r="T464" s="73"/>
      <c r="U464" s="73"/>
    </row>
    <row r="465" spans="2:21" x14ac:dyDescent="0.3">
      <c r="B465" s="73"/>
      <c r="C465" s="74"/>
      <c r="D465" s="73"/>
      <c r="E465" s="73"/>
      <c r="F465" s="73"/>
      <c r="G465" s="73"/>
      <c r="H465" s="73"/>
      <c r="I465" s="73"/>
      <c r="J465" s="73"/>
      <c r="K465" s="73"/>
      <c r="L465" s="73"/>
      <c r="M465" s="73"/>
      <c r="N465" s="73"/>
      <c r="O465" s="73"/>
      <c r="P465" s="73"/>
      <c r="Q465" s="73"/>
      <c r="R465" s="73"/>
      <c r="S465" s="73"/>
      <c r="T465" s="73"/>
      <c r="U465" s="73"/>
    </row>
    <row r="466" spans="2:21" x14ac:dyDescent="0.3">
      <c r="B466" s="73"/>
      <c r="C466" s="74"/>
      <c r="D466" s="73"/>
      <c r="E466" s="73"/>
      <c r="F466" s="73"/>
      <c r="G466" s="73"/>
      <c r="H466" s="73"/>
      <c r="I466" s="73"/>
      <c r="J466" s="73"/>
      <c r="K466" s="73"/>
      <c r="L466" s="73"/>
      <c r="M466" s="73"/>
      <c r="N466" s="73"/>
      <c r="O466" s="73"/>
      <c r="P466" s="73"/>
      <c r="Q466" s="73"/>
      <c r="R466" s="73"/>
      <c r="S466" s="73"/>
      <c r="T466" s="73"/>
      <c r="U466" s="73"/>
    </row>
    <row r="467" spans="2:21" x14ac:dyDescent="0.3">
      <c r="B467" s="73"/>
      <c r="C467" s="74"/>
      <c r="D467" s="73"/>
      <c r="E467" s="73"/>
      <c r="F467" s="73"/>
      <c r="G467" s="73"/>
      <c r="H467" s="73"/>
      <c r="I467" s="73"/>
      <c r="J467" s="73"/>
      <c r="K467" s="73"/>
      <c r="L467" s="73"/>
      <c r="M467" s="73"/>
      <c r="N467" s="73"/>
      <c r="O467" s="73"/>
      <c r="P467" s="73"/>
      <c r="Q467" s="73"/>
      <c r="R467" s="73"/>
      <c r="S467" s="73"/>
      <c r="T467" s="73"/>
      <c r="U467" s="73"/>
    </row>
    <row r="468" spans="2:21" x14ac:dyDescent="0.3">
      <c r="B468" s="73"/>
      <c r="C468" s="74"/>
      <c r="D468" s="73"/>
      <c r="E468" s="73"/>
      <c r="F468" s="73"/>
      <c r="G468" s="73"/>
      <c r="H468" s="73"/>
      <c r="I468" s="73"/>
      <c r="J468" s="73"/>
      <c r="K468" s="73"/>
      <c r="L468" s="73"/>
      <c r="M468" s="73"/>
      <c r="N468" s="73"/>
      <c r="O468" s="73"/>
      <c r="P468" s="73"/>
      <c r="Q468" s="73"/>
      <c r="R468" s="73"/>
      <c r="S468" s="73"/>
      <c r="T468" s="73"/>
      <c r="U468" s="73"/>
    </row>
    <row r="469" spans="2:21" x14ac:dyDescent="0.3">
      <c r="B469" s="73"/>
      <c r="C469" s="74"/>
      <c r="D469" s="73"/>
      <c r="E469" s="73"/>
      <c r="F469" s="73"/>
      <c r="G469" s="73"/>
      <c r="H469" s="73"/>
      <c r="I469" s="73"/>
      <c r="J469" s="73"/>
      <c r="K469" s="73"/>
      <c r="L469" s="73"/>
      <c r="M469" s="73"/>
      <c r="N469" s="73"/>
      <c r="O469" s="73"/>
      <c r="P469" s="73"/>
      <c r="Q469" s="73"/>
      <c r="R469" s="73"/>
      <c r="S469" s="73"/>
      <c r="T469" s="73"/>
      <c r="U469" s="73"/>
    </row>
    <row r="470" spans="2:21" x14ac:dyDescent="0.3">
      <c r="B470" s="73"/>
      <c r="C470" s="74"/>
      <c r="D470" s="73"/>
      <c r="E470" s="73"/>
      <c r="F470" s="73"/>
      <c r="G470" s="73"/>
      <c r="H470" s="73"/>
      <c r="I470" s="73"/>
      <c r="J470" s="73"/>
      <c r="K470" s="73"/>
      <c r="L470" s="73"/>
      <c r="M470" s="73"/>
      <c r="N470" s="73"/>
      <c r="O470" s="73"/>
      <c r="P470" s="73"/>
      <c r="Q470" s="73"/>
      <c r="R470" s="73"/>
      <c r="S470" s="73"/>
      <c r="T470" s="73"/>
      <c r="U470" s="73"/>
    </row>
    <row r="471" spans="2:21" x14ac:dyDescent="0.3">
      <c r="B471" s="73"/>
      <c r="C471" s="74"/>
      <c r="D471" s="73"/>
      <c r="E471" s="73"/>
      <c r="F471" s="73"/>
      <c r="G471" s="73"/>
      <c r="H471" s="73"/>
      <c r="I471" s="73"/>
      <c r="J471" s="73"/>
      <c r="K471" s="73"/>
      <c r="L471" s="73"/>
      <c r="M471" s="73"/>
      <c r="N471" s="73"/>
      <c r="O471" s="73"/>
      <c r="P471" s="73"/>
      <c r="Q471" s="73"/>
      <c r="R471" s="73"/>
      <c r="S471" s="73"/>
      <c r="T471" s="73"/>
      <c r="U471" s="73"/>
    </row>
    <row r="472" spans="2:21" x14ac:dyDescent="0.3">
      <c r="B472" s="73"/>
      <c r="C472" s="74"/>
      <c r="D472" s="73"/>
      <c r="E472" s="73"/>
      <c r="F472" s="73"/>
      <c r="G472" s="73"/>
      <c r="H472" s="73"/>
      <c r="I472" s="73"/>
      <c r="J472" s="73"/>
      <c r="K472" s="73"/>
      <c r="L472" s="73"/>
      <c r="M472" s="73"/>
      <c r="N472" s="73"/>
      <c r="O472" s="73"/>
      <c r="P472" s="73"/>
      <c r="Q472" s="73"/>
      <c r="R472" s="73"/>
      <c r="S472" s="73"/>
      <c r="T472" s="73"/>
      <c r="U472" s="73"/>
    </row>
    <row r="473" spans="2:21" x14ac:dyDescent="0.3">
      <c r="B473" s="73"/>
      <c r="C473" s="74"/>
      <c r="D473" s="73"/>
      <c r="E473" s="73"/>
      <c r="F473" s="73"/>
      <c r="G473" s="73"/>
      <c r="H473" s="73"/>
      <c r="I473" s="73"/>
      <c r="J473" s="73"/>
      <c r="K473" s="73"/>
      <c r="L473" s="73"/>
      <c r="M473" s="73"/>
      <c r="N473" s="73"/>
      <c r="O473" s="73"/>
      <c r="P473" s="73"/>
      <c r="Q473" s="73"/>
      <c r="R473" s="73"/>
      <c r="S473" s="73"/>
      <c r="T473" s="73"/>
      <c r="U473" s="73"/>
    </row>
    <row r="474" spans="2:21" x14ac:dyDescent="0.3">
      <c r="B474" s="73"/>
      <c r="C474" s="74"/>
      <c r="D474" s="73"/>
      <c r="E474" s="73"/>
      <c r="F474" s="73"/>
      <c r="G474" s="73"/>
      <c r="H474" s="73"/>
      <c r="I474" s="73"/>
      <c r="J474" s="73"/>
      <c r="K474" s="73"/>
      <c r="L474" s="73"/>
      <c r="M474" s="73"/>
      <c r="N474" s="73"/>
      <c r="O474" s="73"/>
      <c r="P474" s="73"/>
      <c r="Q474" s="73"/>
      <c r="R474" s="73"/>
      <c r="S474" s="73"/>
      <c r="T474" s="73"/>
      <c r="U474" s="73"/>
    </row>
    <row r="475" spans="2:21" x14ac:dyDescent="0.3">
      <c r="B475" s="73"/>
      <c r="C475" s="74"/>
      <c r="D475" s="73"/>
      <c r="E475" s="73"/>
      <c r="F475" s="73"/>
      <c r="G475" s="73"/>
      <c r="H475" s="73"/>
      <c r="I475" s="73"/>
      <c r="J475" s="73"/>
      <c r="K475" s="73"/>
      <c r="L475" s="73"/>
      <c r="M475" s="73"/>
      <c r="N475" s="73"/>
      <c r="O475" s="73"/>
      <c r="P475" s="73"/>
      <c r="Q475" s="73"/>
      <c r="R475" s="73"/>
      <c r="S475" s="73"/>
      <c r="T475" s="73"/>
      <c r="U475" s="73"/>
    </row>
    <row r="476" spans="2:21" x14ac:dyDescent="0.3">
      <c r="B476" s="73"/>
      <c r="C476" s="74"/>
      <c r="D476" s="73"/>
      <c r="E476" s="73"/>
      <c r="F476" s="73"/>
      <c r="G476" s="73"/>
      <c r="H476" s="73"/>
      <c r="I476" s="73"/>
      <c r="J476" s="73"/>
      <c r="K476" s="73"/>
      <c r="L476" s="73"/>
      <c r="M476" s="73"/>
      <c r="N476" s="73"/>
      <c r="O476" s="73"/>
      <c r="P476" s="73"/>
      <c r="Q476" s="73"/>
      <c r="R476" s="73"/>
      <c r="S476" s="73"/>
      <c r="T476" s="73"/>
      <c r="U476" s="73"/>
    </row>
    <row r="477" spans="2:21" x14ac:dyDescent="0.3">
      <c r="B477" s="73"/>
      <c r="C477" s="74"/>
      <c r="D477" s="73"/>
      <c r="E477" s="73"/>
      <c r="F477" s="73"/>
      <c r="G477" s="73"/>
      <c r="H477" s="73"/>
      <c r="I477" s="73"/>
      <c r="J477" s="73"/>
      <c r="K477" s="73"/>
      <c r="L477" s="73"/>
      <c r="M477" s="73"/>
      <c r="N477" s="73"/>
      <c r="O477" s="73"/>
      <c r="P477" s="73"/>
      <c r="Q477" s="73"/>
      <c r="R477" s="73"/>
      <c r="S477" s="73"/>
      <c r="T477" s="73"/>
      <c r="U477" s="73"/>
    </row>
    <row r="478" spans="2:21" x14ac:dyDescent="0.3">
      <c r="B478" s="73"/>
      <c r="C478" s="74"/>
      <c r="D478" s="73"/>
      <c r="E478" s="73"/>
      <c r="F478" s="73"/>
      <c r="G478" s="73"/>
      <c r="H478" s="73"/>
      <c r="I478" s="73"/>
      <c r="J478" s="73"/>
      <c r="K478" s="73"/>
      <c r="L478" s="73"/>
      <c r="M478" s="73"/>
      <c r="N478" s="73"/>
      <c r="O478" s="73"/>
      <c r="P478" s="73"/>
      <c r="Q478" s="73"/>
      <c r="R478" s="73"/>
      <c r="S478" s="73"/>
      <c r="T478" s="73"/>
      <c r="U478" s="73"/>
    </row>
    <row r="479" spans="2:21" x14ac:dyDescent="0.3">
      <c r="B479" s="73"/>
      <c r="C479" s="74"/>
      <c r="D479" s="73"/>
      <c r="E479" s="73"/>
      <c r="F479" s="73"/>
      <c r="G479" s="73"/>
      <c r="H479" s="73"/>
      <c r="I479" s="73"/>
      <c r="J479" s="73"/>
      <c r="K479" s="73"/>
      <c r="L479" s="73"/>
      <c r="M479" s="73"/>
      <c r="N479" s="73"/>
      <c r="O479" s="73"/>
      <c r="P479" s="73"/>
      <c r="Q479" s="73"/>
      <c r="R479" s="73"/>
      <c r="S479" s="73"/>
      <c r="T479" s="73"/>
      <c r="U479" s="73"/>
    </row>
    <row r="480" spans="2:21" x14ac:dyDescent="0.3">
      <c r="B480" s="73"/>
      <c r="C480" s="74"/>
      <c r="D480" s="73"/>
      <c r="E480" s="73"/>
      <c r="F480" s="73"/>
      <c r="G480" s="73"/>
      <c r="H480" s="73"/>
      <c r="I480" s="73"/>
      <c r="J480" s="73"/>
      <c r="K480" s="73"/>
      <c r="L480" s="73"/>
      <c r="M480" s="73"/>
      <c r="N480" s="73"/>
      <c r="O480" s="73"/>
      <c r="P480" s="73"/>
      <c r="Q480" s="73"/>
      <c r="R480" s="73"/>
      <c r="S480" s="73"/>
      <c r="T480" s="73"/>
      <c r="U480" s="73"/>
    </row>
    <row r="481" spans="2:21" x14ac:dyDescent="0.3">
      <c r="B481" s="73"/>
      <c r="C481" s="74"/>
      <c r="D481" s="73"/>
      <c r="E481" s="73"/>
      <c r="F481" s="73"/>
      <c r="G481" s="73"/>
      <c r="H481" s="73"/>
      <c r="I481" s="73"/>
      <c r="J481" s="73"/>
      <c r="K481" s="73"/>
      <c r="L481" s="73"/>
      <c r="M481" s="73"/>
      <c r="N481" s="73"/>
      <c r="O481" s="73"/>
      <c r="P481" s="73"/>
      <c r="Q481" s="73"/>
      <c r="R481" s="73"/>
      <c r="S481" s="73"/>
      <c r="T481" s="73"/>
      <c r="U481" s="73"/>
    </row>
    <row r="482" spans="2:21" x14ac:dyDescent="0.3">
      <c r="B482" s="73"/>
      <c r="C482" s="74"/>
      <c r="D482" s="73"/>
      <c r="E482" s="73"/>
      <c r="F482" s="73"/>
      <c r="G482" s="73"/>
      <c r="H482" s="73"/>
      <c r="I482" s="73"/>
      <c r="J482" s="73"/>
      <c r="K482" s="73"/>
      <c r="L482" s="73"/>
      <c r="M482" s="73"/>
      <c r="N482" s="73"/>
      <c r="O482" s="73"/>
      <c r="P482" s="73"/>
      <c r="Q482" s="73"/>
      <c r="R482" s="73"/>
      <c r="S482" s="73"/>
      <c r="T482" s="73"/>
      <c r="U482" s="73"/>
    </row>
    <row r="483" spans="2:21" x14ac:dyDescent="0.3">
      <c r="B483" s="73"/>
      <c r="C483" s="74"/>
      <c r="D483" s="73"/>
      <c r="E483" s="73"/>
      <c r="F483" s="73"/>
      <c r="G483" s="73"/>
      <c r="H483" s="73"/>
      <c r="I483" s="73"/>
      <c r="J483" s="73"/>
      <c r="K483" s="73"/>
      <c r="L483" s="73"/>
      <c r="M483" s="73"/>
      <c r="N483" s="73"/>
      <c r="O483" s="73"/>
      <c r="P483" s="73"/>
      <c r="Q483" s="73"/>
      <c r="R483" s="73"/>
      <c r="S483" s="73"/>
      <c r="T483" s="73"/>
      <c r="U483" s="73"/>
    </row>
    <row r="484" spans="2:21" x14ac:dyDescent="0.3">
      <c r="B484" s="73"/>
      <c r="C484" s="74"/>
      <c r="D484" s="73"/>
      <c r="E484" s="73"/>
      <c r="F484" s="73"/>
      <c r="G484" s="73"/>
      <c r="H484" s="73"/>
      <c r="I484" s="73"/>
      <c r="J484" s="73"/>
      <c r="K484" s="73"/>
      <c r="L484" s="73"/>
      <c r="M484" s="73"/>
      <c r="N484" s="73"/>
      <c r="O484" s="73"/>
      <c r="P484" s="73"/>
      <c r="Q484" s="73"/>
      <c r="R484" s="73"/>
      <c r="S484" s="73"/>
      <c r="T484" s="73"/>
      <c r="U484" s="73"/>
    </row>
    <row r="485" spans="2:21" x14ac:dyDescent="0.3">
      <c r="B485" s="73"/>
      <c r="C485" s="74"/>
      <c r="D485" s="73"/>
      <c r="E485" s="73"/>
      <c r="F485" s="73"/>
      <c r="G485" s="73"/>
      <c r="H485" s="73"/>
      <c r="I485" s="73"/>
      <c r="J485" s="73"/>
      <c r="K485" s="73"/>
      <c r="L485" s="73"/>
      <c r="M485" s="73"/>
      <c r="N485" s="73"/>
      <c r="O485" s="73"/>
      <c r="P485" s="73"/>
      <c r="Q485" s="73"/>
      <c r="R485" s="73"/>
      <c r="S485" s="73"/>
      <c r="T485" s="73"/>
      <c r="U485" s="73"/>
    </row>
    <row r="486" spans="2:21" x14ac:dyDescent="0.3">
      <c r="B486" s="73"/>
      <c r="C486" s="74"/>
      <c r="D486" s="73"/>
      <c r="E486" s="73"/>
      <c r="F486" s="73"/>
      <c r="G486" s="73"/>
      <c r="H486" s="73"/>
      <c r="I486" s="73"/>
      <c r="J486" s="73"/>
      <c r="K486" s="73"/>
      <c r="L486" s="73"/>
      <c r="M486" s="73"/>
      <c r="N486" s="73"/>
      <c r="O486" s="73"/>
      <c r="P486" s="73"/>
      <c r="Q486" s="73"/>
      <c r="R486" s="73"/>
      <c r="S486" s="73"/>
      <c r="T486" s="73"/>
      <c r="U486" s="73"/>
    </row>
    <row r="487" spans="2:21" x14ac:dyDescent="0.3">
      <c r="B487" s="73"/>
      <c r="C487" s="74"/>
      <c r="D487" s="73"/>
      <c r="E487" s="73"/>
      <c r="F487" s="73"/>
      <c r="G487" s="73"/>
      <c r="H487" s="73"/>
      <c r="I487" s="73"/>
      <c r="J487" s="73"/>
      <c r="K487" s="73"/>
      <c r="L487" s="73"/>
      <c r="M487" s="73"/>
      <c r="N487" s="73"/>
      <c r="O487" s="73"/>
      <c r="P487" s="73"/>
      <c r="Q487" s="73"/>
      <c r="R487" s="73"/>
      <c r="S487" s="73"/>
      <c r="T487" s="73"/>
      <c r="U487" s="73"/>
    </row>
    <row r="488" spans="2:21" x14ac:dyDescent="0.3">
      <c r="B488" s="73"/>
      <c r="C488" s="74"/>
      <c r="D488" s="73"/>
      <c r="E488" s="73"/>
      <c r="F488" s="73"/>
      <c r="G488" s="73"/>
      <c r="H488" s="73"/>
      <c r="I488" s="73"/>
      <c r="J488" s="73"/>
      <c r="K488" s="73"/>
      <c r="L488" s="73"/>
      <c r="M488" s="73"/>
      <c r="N488" s="73"/>
      <c r="O488" s="73"/>
      <c r="P488" s="73"/>
      <c r="Q488" s="73"/>
      <c r="R488" s="73"/>
      <c r="S488" s="73"/>
      <c r="T488" s="73"/>
      <c r="U488" s="73"/>
    </row>
    <row r="489" spans="2:21" x14ac:dyDescent="0.3">
      <c r="B489" s="73"/>
      <c r="C489" s="74"/>
      <c r="D489" s="73"/>
      <c r="E489" s="73"/>
      <c r="F489" s="73"/>
      <c r="G489" s="73"/>
      <c r="H489" s="73"/>
      <c r="I489" s="73"/>
      <c r="J489" s="73"/>
      <c r="K489" s="73"/>
      <c r="L489" s="73"/>
      <c r="M489" s="73"/>
      <c r="N489" s="73"/>
      <c r="O489" s="73"/>
      <c r="P489" s="73"/>
      <c r="Q489" s="73"/>
      <c r="R489" s="73"/>
      <c r="S489" s="73"/>
      <c r="T489" s="73"/>
      <c r="U489" s="73"/>
    </row>
    <row r="490" spans="2:21" x14ac:dyDescent="0.3">
      <c r="B490" s="73"/>
      <c r="C490" s="74"/>
      <c r="D490" s="73"/>
      <c r="E490" s="73"/>
      <c r="F490" s="73"/>
      <c r="G490" s="73"/>
      <c r="H490" s="73"/>
      <c r="I490" s="73"/>
      <c r="J490" s="73"/>
      <c r="K490" s="73"/>
      <c r="L490" s="73"/>
      <c r="M490" s="73"/>
      <c r="N490" s="73"/>
      <c r="O490" s="73"/>
      <c r="P490" s="73"/>
      <c r="Q490" s="73"/>
      <c r="R490" s="73"/>
      <c r="S490" s="73"/>
      <c r="T490" s="73"/>
      <c r="U490" s="73"/>
    </row>
    <row r="491" spans="2:21" x14ac:dyDescent="0.3">
      <c r="B491" s="73"/>
      <c r="C491" s="74"/>
      <c r="D491" s="73"/>
      <c r="E491" s="73"/>
      <c r="F491" s="73"/>
      <c r="G491" s="73"/>
      <c r="H491" s="73"/>
      <c r="I491" s="73"/>
      <c r="J491" s="73"/>
      <c r="K491" s="73"/>
      <c r="L491" s="73"/>
      <c r="M491" s="73"/>
      <c r="N491" s="73"/>
      <c r="O491" s="73"/>
      <c r="P491" s="73"/>
      <c r="Q491" s="73"/>
      <c r="R491" s="73"/>
      <c r="S491" s="73"/>
      <c r="T491" s="73"/>
      <c r="U491" s="73"/>
    </row>
    <row r="492" spans="2:21" x14ac:dyDescent="0.3">
      <c r="B492" s="73"/>
      <c r="C492" s="74"/>
      <c r="D492" s="73"/>
      <c r="E492" s="73"/>
      <c r="F492" s="73"/>
      <c r="G492" s="73"/>
      <c r="H492" s="73"/>
      <c r="I492" s="73"/>
      <c r="J492" s="73"/>
      <c r="K492" s="73"/>
      <c r="L492" s="73"/>
      <c r="M492" s="73"/>
      <c r="N492" s="73"/>
      <c r="O492" s="73"/>
      <c r="P492" s="73"/>
      <c r="Q492" s="73"/>
      <c r="R492" s="73"/>
      <c r="S492" s="73"/>
      <c r="T492" s="73"/>
      <c r="U492" s="73"/>
    </row>
    <row r="493" spans="2:21" x14ac:dyDescent="0.3">
      <c r="B493" s="73"/>
      <c r="C493" s="74"/>
      <c r="D493" s="73"/>
      <c r="E493" s="73"/>
      <c r="F493" s="73"/>
      <c r="G493" s="73"/>
      <c r="H493" s="73"/>
      <c r="I493" s="73"/>
      <c r="J493" s="73"/>
      <c r="K493" s="73"/>
      <c r="L493" s="73"/>
      <c r="M493" s="73"/>
      <c r="N493" s="73"/>
      <c r="O493" s="73"/>
      <c r="P493" s="73"/>
      <c r="Q493" s="73"/>
      <c r="R493" s="73"/>
      <c r="S493" s="73"/>
      <c r="T493" s="73"/>
      <c r="U493" s="73"/>
    </row>
    <row r="494" spans="2:21" x14ac:dyDescent="0.3">
      <c r="B494" s="73"/>
      <c r="C494" s="74"/>
      <c r="D494" s="73"/>
      <c r="E494" s="73"/>
      <c r="F494" s="73"/>
      <c r="G494" s="73"/>
      <c r="H494" s="73"/>
      <c r="I494" s="73"/>
      <c r="J494" s="73"/>
      <c r="K494" s="73"/>
      <c r="L494" s="73"/>
      <c r="M494" s="73"/>
      <c r="N494" s="73"/>
      <c r="O494" s="73"/>
      <c r="P494" s="73"/>
      <c r="Q494" s="73"/>
      <c r="R494" s="73"/>
      <c r="S494" s="73"/>
      <c r="T494" s="73"/>
      <c r="U494" s="73"/>
    </row>
    <row r="495" spans="2:21" x14ac:dyDescent="0.3">
      <c r="B495" s="73"/>
      <c r="C495" s="74"/>
      <c r="D495" s="73"/>
      <c r="E495" s="73"/>
      <c r="F495" s="73"/>
      <c r="G495" s="73"/>
      <c r="H495" s="73"/>
      <c r="I495" s="73"/>
      <c r="J495" s="73"/>
      <c r="K495" s="73"/>
      <c r="L495" s="73"/>
      <c r="M495" s="73"/>
      <c r="N495" s="73"/>
      <c r="O495" s="73"/>
      <c r="P495" s="73"/>
      <c r="Q495" s="73"/>
      <c r="R495" s="73"/>
      <c r="S495" s="73"/>
      <c r="T495" s="73"/>
      <c r="U495" s="73"/>
    </row>
    <row r="496" spans="2:21" x14ac:dyDescent="0.3">
      <c r="B496" s="73"/>
      <c r="C496" s="74"/>
      <c r="D496" s="73"/>
      <c r="E496" s="73"/>
      <c r="F496" s="73"/>
      <c r="G496" s="73"/>
      <c r="H496" s="73"/>
      <c r="I496" s="73"/>
      <c r="J496" s="73"/>
      <c r="K496" s="73"/>
      <c r="L496" s="73"/>
      <c r="M496" s="73"/>
      <c r="N496" s="73"/>
      <c r="O496" s="73"/>
      <c r="P496" s="73"/>
      <c r="Q496" s="73"/>
      <c r="R496" s="73"/>
      <c r="S496" s="73"/>
      <c r="T496" s="73"/>
      <c r="U496" s="73"/>
    </row>
    <row r="497" spans="2:21" x14ac:dyDescent="0.3">
      <c r="B497" s="73"/>
      <c r="C497" s="74"/>
      <c r="D497" s="73"/>
      <c r="E497" s="73"/>
      <c r="F497" s="73"/>
      <c r="G497" s="73"/>
      <c r="H497" s="73"/>
      <c r="I497" s="73"/>
      <c r="J497" s="73"/>
      <c r="K497" s="73"/>
      <c r="L497" s="73"/>
      <c r="M497" s="73"/>
      <c r="N497" s="73"/>
      <c r="O497" s="73"/>
      <c r="P497" s="73"/>
      <c r="Q497" s="73"/>
      <c r="R497" s="73"/>
      <c r="S497" s="73"/>
      <c r="T497" s="73"/>
      <c r="U497" s="73"/>
    </row>
    <row r="498" spans="2:21" x14ac:dyDescent="0.3">
      <c r="B498" s="73"/>
      <c r="C498" s="74"/>
      <c r="D498" s="73"/>
      <c r="E498" s="73"/>
      <c r="F498" s="73"/>
      <c r="G498" s="73"/>
      <c r="H498" s="73"/>
      <c r="I498" s="73"/>
      <c r="J498" s="73"/>
      <c r="K498" s="73"/>
      <c r="L498" s="73"/>
      <c r="M498" s="73"/>
      <c r="N498" s="73"/>
      <c r="O498" s="73"/>
      <c r="P498" s="73"/>
      <c r="Q498" s="73"/>
      <c r="R498" s="73"/>
      <c r="S498" s="73"/>
      <c r="T498" s="73"/>
      <c r="U498" s="73"/>
    </row>
    <row r="499" spans="2:21" x14ac:dyDescent="0.3">
      <c r="B499" s="73"/>
      <c r="C499" s="74"/>
      <c r="D499" s="73"/>
      <c r="E499" s="73"/>
      <c r="F499" s="73"/>
      <c r="G499" s="73"/>
      <c r="H499" s="73"/>
      <c r="I499" s="73"/>
      <c r="J499" s="73"/>
      <c r="K499" s="73"/>
      <c r="L499" s="73"/>
      <c r="M499" s="73"/>
      <c r="N499" s="73"/>
      <c r="O499" s="73"/>
      <c r="P499" s="73"/>
      <c r="Q499" s="73"/>
      <c r="R499" s="73"/>
      <c r="S499" s="73"/>
      <c r="T499" s="73"/>
      <c r="U499" s="73"/>
    </row>
    <row r="500" spans="2:21" x14ac:dyDescent="0.3">
      <c r="B500" s="73"/>
      <c r="C500" s="74"/>
      <c r="D500" s="73"/>
      <c r="E500" s="73"/>
      <c r="F500" s="73"/>
      <c r="G500" s="73"/>
      <c r="H500" s="73"/>
      <c r="I500" s="73"/>
      <c r="J500" s="73"/>
      <c r="K500" s="73"/>
      <c r="L500" s="73"/>
      <c r="M500" s="73"/>
      <c r="N500" s="73"/>
      <c r="O500" s="73"/>
      <c r="P500" s="73"/>
      <c r="Q500" s="73"/>
      <c r="R500" s="73"/>
      <c r="S500" s="73"/>
      <c r="T500" s="73"/>
      <c r="U500" s="73"/>
    </row>
    <row r="501" spans="2:21" x14ac:dyDescent="0.3">
      <c r="B501" s="73"/>
      <c r="C501" s="74"/>
      <c r="D501" s="73"/>
      <c r="E501" s="73"/>
      <c r="F501" s="73"/>
      <c r="G501" s="73"/>
      <c r="H501" s="73"/>
      <c r="I501" s="73"/>
      <c r="J501" s="73"/>
      <c r="K501" s="73"/>
      <c r="L501" s="73"/>
      <c r="M501" s="73"/>
      <c r="N501" s="73"/>
      <c r="O501" s="73"/>
      <c r="P501" s="73"/>
      <c r="Q501" s="73"/>
      <c r="R501" s="73"/>
      <c r="S501" s="73"/>
      <c r="T501" s="73"/>
      <c r="U501" s="73"/>
    </row>
    <row r="502" spans="2:21" x14ac:dyDescent="0.3">
      <c r="B502" s="73"/>
      <c r="C502" s="74"/>
      <c r="D502" s="73"/>
      <c r="E502" s="73"/>
      <c r="F502" s="73"/>
      <c r="G502" s="73"/>
      <c r="H502" s="73"/>
      <c r="I502" s="73"/>
      <c r="J502" s="73"/>
      <c r="K502" s="73"/>
      <c r="L502" s="73"/>
      <c r="M502" s="73"/>
      <c r="N502" s="73"/>
      <c r="O502" s="73"/>
      <c r="P502" s="73"/>
      <c r="Q502" s="73"/>
      <c r="R502" s="73"/>
      <c r="S502" s="73"/>
      <c r="T502" s="73"/>
      <c r="U502" s="73"/>
    </row>
    <row r="503" spans="2:21" x14ac:dyDescent="0.3">
      <c r="B503" s="73"/>
      <c r="C503" s="74"/>
      <c r="D503" s="73"/>
      <c r="E503" s="73"/>
      <c r="F503" s="73"/>
      <c r="G503" s="73"/>
      <c r="H503" s="73"/>
      <c r="I503" s="73"/>
      <c r="J503" s="73"/>
      <c r="K503" s="73"/>
      <c r="L503" s="73"/>
      <c r="M503" s="73"/>
      <c r="N503" s="73"/>
      <c r="O503" s="73"/>
      <c r="P503" s="73"/>
      <c r="Q503" s="73"/>
      <c r="R503" s="73"/>
      <c r="S503" s="73"/>
      <c r="T503" s="73"/>
      <c r="U503" s="73"/>
    </row>
    <row r="504" spans="2:21" x14ac:dyDescent="0.3">
      <c r="B504" s="73"/>
      <c r="C504" s="74"/>
      <c r="D504" s="73"/>
      <c r="E504" s="73"/>
      <c r="F504" s="73"/>
      <c r="G504" s="73"/>
      <c r="H504" s="73"/>
      <c r="I504" s="73"/>
      <c r="J504" s="73"/>
      <c r="K504" s="73"/>
      <c r="L504" s="73"/>
      <c r="M504" s="73"/>
      <c r="N504" s="73"/>
      <c r="O504" s="73"/>
      <c r="P504" s="73"/>
      <c r="Q504" s="73"/>
      <c r="R504" s="73"/>
      <c r="S504" s="73"/>
      <c r="T504" s="73"/>
      <c r="U504" s="73"/>
    </row>
    <row r="505" spans="2:21" x14ac:dyDescent="0.3">
      <c r="B505" s="73"/>
      <c r="C505" s="74"/>
      <c r="D505" s="73"/>
      <c r="E505" s="73"/>
      <c r="F505" s="73"/>
      <c r="G505" s="73"/>
      <c r="H505" s="73"/>
      <c r="I505" s="73"/>
      <c r="J505" s="73"/>
      <c r="K505" s="73"/>
      <c r="L505" s="73"/>
      <c r="M505" s="73"/>
      <c r="N505" s="73"/>
      <c r="O505" s="73"/>
      <c r="P505" s="73"/>
      <c r="Q505" s="73"/>
      <c r="R505" s="73"/>
      <c r="S505" s="73"/>
      <c r="T505" s="73"/>
      <c r="U505" s="73"/>
    </row>
    <row r="506" spans="2:21" x14ac:dyDescent="0.3">
      <c r="B506" s="73"/>
      <c r="C506" s="74"/>
      <c r="D506" s="73"/>
      <c r="E506" s="73"/>
      <c r="F506" s="73"/>
      <c r="G506" s="73"/>
      <c r="H506" s="73"/>
      <c r="I506" s="73"/>
      <c r="J506" s="73"/>
      <c r="K506" s="73"/>
      <c r="L506" s="73"/>
      <c r="M506" s="73"/>
      <c r="N506" s="73"/>
      <c r="O506" s="73"/>
      <c r="P506" s="73"/>
      <c r="Q506" s="73"/>
      <c r="R506" s="73"/>
      <c r="S506" s="73"/>
      <c r="T506" s="73"/>
      <c r="U506" s="73"/>
    </row>
    <row r="507" spans="2:21" x14ac:dyDescent="0.3">
      <c r="B507" s="73"/>
      <c r="C507" s="74"/>
      <c r="D507" s="73"/>
      <c r="E507" s="73"/>
      <c r="F507" s="73"/>
      <c r="G507" s="73"/>
      <c r="H507" s="73"/>
      <c r="I507" s="73"/>
      <c r="J507" s="73"/>
      <c r="K507" s="73"/>
      <c r="L507" s="73"/>
      <c r="M507" s="73"/>
      <c r="N507" s="73"/>
      <c r="O507" s="73"/>
      <c r="P507" s="73"/>
      <c r="Q507" s="73"/>
      <c r="R507" s="73"/>
      <c r="S507" s="73"/>
      <c r="T507" s="73"/>
      <c r="U507" s="73"/>
    </row>
    <row r="508" spans="2:21" x14ac:dyDescent="0.3">
      <c r="B508" s="73"/>
      <c r="C508" s="74"/>
      <c r="D508" s="73"/>
      <c r="E508" s="73"/>
      <c r="F508" s="73"/>
      <c r="G508" s="73"/>
      <c r="H508" s="73"/>
      <c r="I508" s="73"/>
      <c r="J508" s="73"/>
      <c r="K508" s="73"/>
      <c r="L508" s="73"/>
      <c r="M508" s="73"/>
      <c r="N508" s="73"/>
      <c r="O508" s="73"/>
      <c r="P508" s="73"/>
      <c r="Q508" s="73"/>
      <c r="R508" s="73"/>
      <c r="S508" s="73"/>
      <c r="T508" s="73"/>
      <c r="U508" s="73"/>
    </row>
    <row r="509" spans="2:21" x14ac:dyDescent="0.3">
      <c r="B509" s="73"/>
      <c r="C509" s="74"/>
      <c r="D509" s="73"/>
      <c r="E509" s="73"/>
      <c r="F509" s="73"/>
      <c r="G509" s="73"/>
      <c r="H509" s="73"/>
      <c r="I509" s="73"/>
      <c r="J509" s="73"/>
      <c r="K509" s="73"/>
      <c r="L509" s="73"/>
      <c r="M509" s="73"/>
      <c r="N509" s="73"/>
      <c r="O509" s="73"/>
      <c r="P509" s="73"/>
      <c r="Q509" s="73"/>
      <c r="R509" s="73"/>
      <c r="S509" s="73"/>
      <c r="T509" s="73"/>
      <c r="U509" s="73"/>
    </row>
    <row r="510" spans="2:21" x14ac:dyDescent="0.3">
      <c r="B510" s="73"/>
      <c r="C510" s="74"/>
      <c r="D510" s="73"/>
      <c r="E510" s="73"/>
      <c r="F510" s="73"/>
      <c r="G510" s="73"/>
      <c r="H510" s="73"/>
      <c r="I510" s="73"/>
      <c r="J510" s="73"/>
      <c r="K510" s="73"/>
      <c r="L510" s="73"/>
      <c r="M510" s="73"/>
      <c r="N510" s="73"/>
      <c r="O510" s="73"/>
      <c r="P510" s="73"/>
      <c r="Q510" s="73"/>
      <c r="R510" s="73"/>
      <c r="S510" s="73"/>
      <c r="T510" s="73"/>
      <c r="U510" s="73"/>
    </row>
    <row r="511" spans="2:21" x14ac:dyDescent="0.3">
      <c r="B511" s="73"/>
      <c r="C511" s="74"/>
      <c r="D511" s="73"/>
      <c r="E511" s="73"/>
      <c r="F511" s="73"/>
      <c r="G511" s="73"/>
      <c r="H511" s="73"/>
      <c r="I511" s="73"/>
      <c r="J511" s="73"/>
      <c r="K511" s="73"/>
      <c r="L511" s="73"/>
      <c r="M511" s="73"/>
      <c r="N511" s="73"/>
      <c r="O511" s="73"/>
      <c r="P511" s="73"/>
      <c r="Q511" s="73"/>
      <c r="R511" s="73"/>
      <c r="S511" s="73"/>
      <c r="T511" s="73"/>
      <c r="U511" s="73"/>
    </row>
    <row r="512" spans="2:21" x14ac:dyDescent="0.3">
      <c r="B512" s="73"/>
      <c r="C512" s="74"/>
      <c r="D512" s="73"/>
      <c r="E512" s="73"/>
      <c r="F512" s="73"/>
      <c r="G512" s="73"/>
      <c r="H512" s="73"/>
      <c r="I512" s="73"/>
      <c r="J512" s="73"/>
      <c r="K512" s="73"/>
      <c r="L512" s="73"/>
      <c r="M512" s="73"/>
      <c r="N512" s="73"/>
      <c r="O512" s="73"/>
      <c r="P512" s="73"/>
      <c r="Q512" s="73"/>
      <c r="R512" s="73"/>
      <c r="S512" s="73"/>
      <c r="T512" s="73"/>
      <c r="U512" s="73"/>
    </row>
    <row r="513" spans="2:21" x14ac:dyDescent="0.3">
      <c r="B513" s="73"/>
      <c r="C513" s="74"/>
      <c r="D513" s="73"/>
      <c r="E513" s="73"/>
      <c r="F513" s="73"/>
      <c r="G513" s="73"/>
      <c r="H513" s="73"/>
      <c r="I513" s="73"/>
      <c r="J513" s="73"/>
      <c r="K513" s="73"/>
      <c r="L513" s="73"/>
      <c r="M513" s="73"/>
      <c r="N513" s="73"/>
      <c r="O513" s="73"/>
      <c r="P513" s="73"/>
      <c r="Q513" s="73"/>
      <c r="R513" s="73"/>
      <c r="S513" s="73"/>
      <c r="T513" s="73"/>
      <c r="U513" s="73"/>
    </row>
    <row r="514" spans="2:21" x14ac:dyDescent="0.3">
      <c r="B514" s="73"/>
      <c r="C514" s="74"/>
      <c r="D514" s="73"/>
      <c r="E514" s="73"/>
      <c r="F514" s="73"/>
      <c r="G514" s="73"/>
      <c r="H514" s="73"/>
      <c r="I514" s="73"/>
      <c r="J514" s="73"/>
      <c r="K514" s="73"/>
      <c r="L514" s="73"/>
      <c r="M514" s="73"/>
      <c r="N514" s="73"/>
      <c r="O514" s="73"/>
      <c r="P514" s="73"/>
      <c r="Q514" s="73"/>
      <c r="R514" s="73"/>
      <c r="S514" s="73"/>
      <c r="T514" s="73"/>
      <c r="U514" s="73"/>
    </row>
    <row r="515" spans="2:21" x14ac:dyDescent="0.3">
      <c r="B515" s="73"/>
      <c r="C515" s="74"/>
      <c r="D515" s="73"/>
      <c r="E515" s="73"/>
      <c r="F515" s="73"/>
      <c r="G515" s="73"/>
      <c r="H515" s="73"/>
      <c r="I515" s="73"/>
      <c r="J515" s="73"/>
      <c r="K515" s="73"/>
      <c r="L515" s="73"/>
      <c r="M515" s="73"/>
      <c r="N515" s="73"/>
      <c r="O515" s="73"/>
      <c r="P515" s="73"/>
      <c r="Q515" s="73"/>
      <c r="R515" s="73"/>
      <c r="S515" s="73"/>
      <c r="T515" s="73"/>
      <c r="U515" s="73"/>
    </row>
    <row r="516" spans="2:21" x14ac:dyDescent="0.3">
      <c r="B516" s="73"/>
      <c r="C516" s="74"/>
      <c r="D516" s="73"/>
      <c r="E516" s="73"/>
      <c r="F516" s="73"/>
      <c r="G516" s="73"/>
      <c r="H516" s="73"/>
      <c r="I516" s="73"/>
      <c r="J516" s="73"/>
      <c r="K516" s="73"/>
      <c r="L516" s="73"/>
      <c r="M516" s="73"/>
      <c r="N516" s="73"/>
      <c r="O516" s="73"/>
      <c r="P516" s="73"/>
      <c r="Q516" s="73"/>
      <c r="R516" s="73"/>
      <c r="S516" s="73"/>
      <c r="T516" s="73"/>
      <c r="U516" s="73"/>
    </row>
    <row r="517" spans="2:21" x14ac:dyDescent="0.3">
      <c r="B517" s="73"/>
      <c r="C517" s="74"/>
      <c r="D517" s="73"/>
      <c r="E517" s="73"/>
      <c r="F517" s="73"/>
      <c r="G517" s="73"/>
      <c r="H517" s="73"/>
      <c r="I517" s="73"/>
      <c r="J517" s="73"/>
      <c r="K517" s="73"/>
      <c r="L517" s="73"/>
      <c r="M517" s="73"/>
      <c r="N517" s="73"/>
      <c r="O517" s="73"/>
      <c r="P517" s="73"/>
      <c r="Q517" s="73"/>
      <c r="R517" s="73"/>
      <c r="S517" s="73"/>
      <c r="T517" s="73"/>
      <c r="U517" s="73"/>
    </row>
    <row r="518" spans="2:21" x14ac:dyDescent="0.3">
      <c r="B518" s="73"/>
      <c r="C518" s="74"/>
      <c r="D518" s="73"/>
      <c r="E518" s="73"/>
      <c r="F518" s="73"/>
      <c r="G518" s="73"/>
      <c r="H518" s="73"/>
      <c r="I518" s="73"/>
      <c r="J518" s="73"/>
      <c r="K518" s="73"/>
      <c r="L518" s="73"/>
      <c r="M518" s="73"/>
      <c r="N518" s="73"/>
      <c r="O518" s="73"/>
      <c r="P518" s="73"/>
      <c r="Q518" s="73"/>
      <c r="R518" s="73"/>
      <c r="S518" s="73"/>
      <c r="T518" s="73"/>
      <c r="U518" s="73"/>
    </row>
    <row r="519" spans="2:21" x14ac:dyDescent="0.3">
      <c r="B519" s="73"/>
      <c r="C519" s="74"/>
      <c r="D519" s="73"/>
      <c r="E519" s="73"/>
      <c r="F519" s="73"/>
      <c r="G519" s="73"/>
      <c r="H519" s="73"/>
      <c r="I519" s="73"/>
      <c r="J519" s="73"/>
      <c r="K519" s="73"/>
      <c r="L519" s="73"/>
      <c r="M519" s="73"/>
      <c r="N519" s="73"/>
      <c r="O519" s="73"/>
      <c r="P519" s="73"/>
      <c r="Q519" s="73"/>
      <c r="R519" s="73"/>
      <c r="S519" s="73"/>
      <c r="T519" s="73"/>
      <c r="U519" s="73"/>
    </row>
    <row r="520" spans="2:21" x14ac:dyDescent="0.3">
      <c r="B520" s="73"/>
      <c r="C520" s="74"/>
      <c r="D520" s="73"/>
      <c r="E520" s="73"/>
      <c r="F520" s="73"/>
      <c r="G520" s="73"/>
      <c r="H520" s="73"/>
      <c r="I520" s="73"/>
      <c r="J520" s="73"/>
      <c r="K520" s="73"/>
      <c r="L520" s="73"/>
      <c r="M520" s="73"/>
      <c r="N520" s="73"/>
      <c r="O520" s="73"/>
      <c r="P520" s="73"/>
      <c r="Q520" s="73"/>
      <c r="R520" s="73"/>
      <c r="S520" s="73"/>
      <c r="T520" s="73"/>
      <c r="U520" s="73"/>
    </row>
    <row r="521" spans="2:21" x14ac:dyDescent="0.3">
      <c r="B521" s="73"/>
      <c r="C521" s="74"/>
      <c r="D521" s="73"/>
      <c r="E521" s="73"/>
      <c r="F521" s="73"/>
      <c r="G521" s="73"/>
      <c r="H521" s="73"/>
      <c r="I521" s="73"/>
      <c r="J521" s="73"/>
      <c r="K521" s="73"/>
      <c r="L521" s="73"/>
      <c r="M521" s="73"/>
      <c r="N521" s="73"/>
      <c r="O521" s="73"/>
      <c r="P521" s="73"/>
      <c r="Q521" s="73"/>
      <c r="R521" s="73"/>
      <c r="S521" s="73"/>
      <c r="T521" s="73"/>
      <c r="U521" s="73"/>
    </row>
    <row r="522" spans="2:21" x14ac:dyDescent="0.3">
      <c r="B522" s="73"/>
      <c r="C522" s="74"/>
      <c r="D522" s="73"/>
      <c r="E522" s="73"/>
      <c r="F522" s="73"/>
      <c r="G522" s="73"/>
      <c r="H522" s="73"/>
      <c r="I522" s="73"/>
      <c r="J522" s="73"/>
      <c r="K522" s="73"/>
      <c r="L522" s="73"/>
      <c r="M522" s="73"/>
      <c r="N522" s="73"/>
      <c r="O522" s="73"/>
      <c r="P522" s="73"/>
      <c r="Q522" s="73"/>
      <c r="R522" s="73"/>
      <c r="S522" s="73"/>
      <c r="T522" s="73"/>
      <c r="U522" s="73"/>
    </row>
    <row r="523" spans="2:21" x14ac:dyDescent="0.3">
      <c r="B523" s="73"/>
      <c r="C523" s="74"/>
      <c r="D523" s="73"/>
      <c r="E523" s="73"/>
      <c r="F523" s="73"/>
      <c r="G523" s="73"/>
      <c r="H523" s="73"/>
      <c r="I523" s="73"/>
      <c r="J523" s="73"/>
      <c r="K523" s="73"/>
      <c r="L523" s="73"/>
      <c r="M523" s="73"/>
      <c r="N523" s="73"/>
      <c r="O523" s="73"/>
      <c r="P523" s="73"/>
      <c r="Q523" s="73"/>
      <c r="R523" s="73"/>
      <c r="S523" s="73"/>
      <c r="T523" s="73"/>
      <c r="U523" s="73"/>
    </row>
    <row r="524" spans="2:21" x14ac:dyDescent="0.3">
      <c r="B524" s="73"/>
      <c r="C524" s="74"/>
      <c r="D524" s="73"/>
      <c r="E524" s="73"/>
      <c r="F524" s="73"/>
      <c r="G524" s="73"/>
      <c r="H524" s="73"/>
      <c r="I524" s="73"/>
      <c r="J524" s="73"/>
      <c r="K524" s="73"/>
      <c r="L524" s="73"/>
      <c r="M524" s="73"/>
      <c r="N524" s="73"/>
      <c r="O524" s="73"/>
      <c r="P524" s="73"/>
      <c r="Q524" s="73"/>
      <c r="R524" s="73"/>
      <c r="S524" s="73"/>
      <c r="T524" s="73"/>
      <c r="U524" s="73"/>
    </row>
    <row r="525" spans="2:21" x14ac:dyDescent="0.3">
      <c r="B525" s="73"/>
      <c r="C525" s="74"/>
      <c r="D525" s="73"/>
      <c r="E525" s="73"/>
      <c r="F525" s="73"/>
      <c r="G525" s="73"/>
      <c r="H525" s="73"/>
      <c r="I525" s="73"/>
      <c r="J525" s="73"/>
      <c r="K525" s="73"/>
      <c r="L525" s="73"/>
      <c r="M525" s="73"/>
      <c r="N525" s="73"/>
      <c r="O525" s="73"/>
      <c r="P525" s="73"/>
      <c r="Q525" s="73"/>
      <c r="R525" s="73"/>
      <c r="S525" s="73"/>
      <c r="T525" s="73"/>
      <c r="U525" s="73"/>
    </row>
    <row r="526" spans="2:21" x14ac:dyDescent="0.3">
      <c r="B526" s="73"/>
      <c r="C526" s="74"/>
      <c r="D526" s="73"/>
      <c r="E526" s="73"/>
      <c r="F526" s="73"/>
      <c r="G526" s="73"/>
      <c r="H526" s="73"/>
      <c r="I526" s="73"/>
      <c r="J526" s="73"/>
      <c r="K526" s="73"/>
      <c r="L526" s="73"/>
      <c r="M526" s="73"/>
      <c r="N526" s="73"/>
      <c r="O526" s="73"/>
      <c r="P526" s="73"/>
      <c r="Q526" s="73"/>
      <c r="R526" s="73"/>
      <c r="S526" s="73"/>
      <c r="T526" s="73"/>
      <c r="U526" s="73"/>
    </row>
    <row r="527" spans="2:21" x14ac:dyDescent="0.3">
      <c r="B527" s="73"/>
      <c r="C527" s="74"/>
      <c r="D527" s="73"/>
      <c r="E527" s="73"/>
      <c r="F527" s="73"/>
      <c r="G527" s="73"/>
      <c r="H527" s="73"/>
      <c r="I527" s="73"/>
      <c r="J527" s="73"/>
      <c r="K527" s="73"/>
      <c r="L527" s="73"/>
      <c r="M527" s="73"/>
      <c r="N527" s="73"/>
      <c r="O527" s="73"/>
      <c r="P527" s="73"/>
      <c r="Q527" s="73"/>
      <c r="R527" s="73"/>
      <c r="S527" s="73"/>
      <c r="T527" s="73"/>
      <c r="U527" s="73"/>
    </row>
    <row r="528" spans="2:21" x14ac:dyDescent="0.3">
      <c r="B528" s="73"/>
      <c r="C528" s="74"/>
      <c r="D528" s="73"/>
      <c r="E528" s="73"/>
      <c r="F528" s="73"/>
      <c r="G528" s="73"/>
      <c r="H528" s="73"/>
      <c r="I528" s="73"/>
      <c r="J528" s="73"/>
      <c r="K528" s="73"/>
      <c r="L528" s="73"/>
      <c r="M528" s="73"/>
      <c r="N528" s="73"/>
      <c r="O528" s="73"/>
      <c r="P528" s="73"/>
      <c r="Q528" s="73"/>
      <c r="R528" s="73"/>
      <c r="S528" s="73"/>
      <c r="T528" s="73"/>
      <c r="U528" s="73"/>
    </row>
    <row r="529" spans="2:21" x14ac:dyDescent="0.3">
      <c r="B529" s="73"/>
      <c r="C529" s="74"/>
      <c r="D529" s="73"/>
      <c r="E529" s="73"/>
      <c r="F529" s="73"/>
      <c r="G529" s="73"/>
      <c r="H529" s="73"/>
      <c r="I529" s="73"/>
      <c r="J529" s="73"/>
      <c r="K529" s="73"/>
      <c r="L529" s="73"/>
      <c r="M529" s="73"/>
      <c r="N529" s="73"/>
      <c r="O529" s="73"/>
      <c r="P529" s="73"/>
      <c r="Q529" s="73"/>
      <c r="R529" s="73"/>
      <c r="S529" s="73"/>
      <c r="T529" s="73"/>
      <c r="U529" s="73"/>
    </row>
    <row r="530" spans="2:21" x14ac:dyDescent="0.3">
      <c r="B530" s="73"/>
      <c r="C530" s="74"/>
      <c r="D530" s="73"/>
      <c r="E530" s="73"/>
      <c r="F530" s="73"/>
      <c r="G530" s="73"/>
      <c r="H530" s="73"/>
      <c r="I530" s="73"/>
      <c r="J530" s="73"/>
      <c r="K530" s="73"/>
      <c r="L530" s="73"/>
      <c r="M530" s="73"/>
      <c r="N530" s="73"/>
      <c r="O530" s="73"/>
      <c r="P530" s="73"/>
      <c r="Q530" s="73"/>
      <c r="R530" s="73"/>
      <c r="S530" s="73"/>
      <c r="T530" s="73"/>
      <c r="U530" s="73"/>
    </row>
    <row r="531" spans="2:21" x14ac:dyDescent="0.3">
      <c r="B531" s="73"/>
      <c r="C531" s="74"/>
      <c r="D531" s="73"/>
      <c r="E531" s="73"/>
      <c r="F531" s="73"/>
      <c r="G531" s="73"/>
      <c r="H531" s="73"/>
      <c r="I531" s="73"/>
      <c r="J531" s="73"/>
      <c r="K531" s="73"/>
      <c r="L531" s="73"/>
      <c r="M531" s="73"/>
      <c r="N531" s="73"/>
      <c r="O531" s="73"/>
      <c r="P531" s="73"/>
      <c r="Q531" s="73"/>
      <c r="R531" s="73"/>
      <c r="S531" s="73"/>
      <c r="T531" s="73"/>
      <c r="U531" s="73"/>
    </row>
    <row r="532" spans="2:21" x14ac:dyDescent="0.3">
      <c r="B532" s="73"/>
      <c r="C532" s="74"/>
      <c r="D532" s="73"/>
      <c r="E532" s="73"/>
      <c r="F532" s="73"/>
      <c r="G532" s="73"/>
      <c r="H532" s="73"/>
      <c r="I532" s="73"/>
      <c r="J532" s="73"/>
      <c r="K532" s="73"/>
      <c r="L532" s="73"/>
      <c r="M532" s="73"/>
      <c r="N532" s="73"/>
      <c r="O532" s="73"/>
      <c r="P532" s="73"/>
      <c r="Q532" s="73"/>
      <c r="R532" s="73"/>
      <c r="S532" s="73"/>
      <c r="T532" s="73"/>
      <c r="U532" s="73"/>
    </row>
    <row r="533" spans="2:21" x14ac:dyDescent="0.3">
      <c r="B533" s="73"/>
      <c r="C533" s="74"/>
      <c r="D533" s="73"/>
      <c r="E533" s="73"/>
      <c r="F533" s="73"/>
      <c r="G533" s="73"/>
      <c r="H533" s="73"/>
      <c r="I533" s="73"/>
      <c r="J533" s="73"/>
      <c r="K533" s="73"/>
      <c r="L533" s="73"/>
      <c r="M533" s="73"/>
      <c r="N533" s="73"/>
      <c r="O533" s="73"/>
      <c r="P533" s="73"/>
      <c r="Q533" s="73"/>
      <c r="R533" s="73"/>
      <c r="S533" s="73"/>
      <c r="T533" s="73"/>
      <c r="U533" s="73"/>
    </row>
    <row r="534" spans="2:21" x14ac:dyDescent="0.3">
      <c r="B534" s="73"/>
      <c r="C534" s="74"/>
      <c r="D534" s="73"/>
      <c r="E534" s="73"/>
      <c r="F534" s="73"/>
      <c r="G534" s="73"/>
      <c r="H534" s="73"/>
      <c r="I534" s="73"/>
      <c r="J534" s="73"/>
      <c r="K534" s="73"/>
      <c r="L534" s="73"/>
      <c r="M534" s="73"/>
      <c r="N534" s="73"/>
      <c r="O534" s="73"/>
      <c r="P534" s="73"/>
      <c r="Q534" s="73"/>
      <c r="R534" s="73"/>
      <c r="S534" s="73"/>
      <c r="T534" s="73"/>
      <c r="U534" s="73"/>
    </row>
    <row r="535" spans="2:21" x14ac:dyDescent="0.3">
      <c r="B535" s="73"/>
      <c r="C535" s="74"/>
      <c r="D535" s="73"/>
      <c r="E535" s="73"/>
      <c r="F535" s="73"/>
      <c r="G535" s="73"/>
      <c r="H535" s="73"/>
      <c r="I535" s="73"/>
      <c r="J535" s="73"/>
      <c r="K535" s="73"/>
      <c r="L535" s="73"/>
      <c r="M535" s="73"/>
      <c r="N535" s="73"/>
      <c r="O535" s="73"/>
      <c r="P535" s="73"/>
      <c r="Q535" s="73"/>
      <c r="R535" s="73"/>
      <c r="S535" s="73"/>
      <c r="T535" s="73"/>
      <c r="U535" s="73"/>
    </row>
    <row r="536" spans="2:21" x14ac:dyDescent="0.3">
      <c r="B536" s="73"/>
      <c r="C536" s="74"/>
      <c r="D536" s="73"/>
      <c r="E536" s="73"/>
      <c r="F536" s="73"/>
      <c r="G536" s="73"/>
      <c r="H536" s="73"/>
      <c r="I536" s="73"/>
      <c r="J536" s="73"/>
      <c r="K536" s="73"/>
      <c r="L536" s="73"/>
      <c r="M536" s="73"/>
      <c r="N536" s="73"/>
      <c r="O536" s="73"/>
      <c r="P536" s="73"/>
      <c r="Q536" s="73"/>
      <c r="R536" s="73"/>
      <c r="S536" s="73"/>
      <c r="T536" s="73"/>
      <c r="U536" s="73"/>
    </row>
    <row r="537" spans="2:21" x14ac:dyDescent="0.3">
      <c r="B537" s="73"/>
      <c r="C537" s="74"/>
      <c r="D537" s="73"/>
      <c r="E537" s="73"/>
      <c r="F537" s="73"/>
      <c r="G537" s="73"/>
      <c r="H537" s="73"/>
      <c r="I537" s="73"/>
      <c r="J537" s="73"/>
      <c r="K537" s="73"/>
      <c r="L537" s="73"/>
      <c r="M537" s="73"/>
      <c r="N537" s="73"/>
      <c r="O537" s="73"/>
      <c r="P537" s="73"/>
      <c r="Q537" s="73"/>
      <c r="R537" s="73"/>
      <c r="S537" s="73"/>
      <c r="T537" s="73"/>
      <c r="U537" s="73"/>
    </row>
    <row r="538" spans="2:21" x14ac:dyDescent="0.3">
      <c r="B538" s="73"/>
      <c r="C538" s="74"/>
      <c r="D538" s="73"/>
      <c r="E538" s="73"/>
      <c r="F538" s="73"/>
      <c r="G538" s="73"/>
      <c r="H538" s="73"/>
      <c r="I538" s="73"/>
      <c r="J538" s="73"/>
      <c r="K538" s="73"/>
      <c r="L538" s="73"/>
      <c r="M538" s="73"/>
      <c r="N538" s="73"/>
      <c r="O538" s="73"/>
      <c r="P538" s="73"/>
      <c r="Q538" s="73"/>
      <c r="R538" s="73"/>
      <c r="S538" s="73"/>
      <c r="T538" s="73"/>
      <c r="U538" s="73"/>
    </row>
    <row r="539" spans="2:21" x14ac:dyDescent="0.3">
      <c r="B539" s="73"/>
      <c r="C539" s="74"/>
      <c r="D539" s="73"/>
      <c r="E539" s="73"/>
      <c r="F539" s="73"/>
      <c r="G539" s="73"/>
      <c r="H539" s="73"/>
      <c r="I539" s="73"/>
      <c r="J539" s="73"/>
      <c r="K539" s="73"/>
      <c r="L539" s="73"/>
      <c r="M539" s="73"/>
      <c r="N539" s="73"/>
      <c r="O539" s="73"/>
      <c r="P539" s="73"/>
      <c r="Q539" s="73"/>
      <c r="R539" s="73"/>
      <c r="S539" s="73"/>
      <c r="T539" s="73"/>
      <c r="U539" s="73"/>
    </row>
    <row r="540" spans="2:21" x14ac:dyDescent="0.3">
      <c r="B540" s="73"/>
      <c r="C540" s="74"/>
      <c r="D540" s="73"/>
      <c r="E540" s="73"/>
      <c r="F540" s="73"/>
      <c r="G540" s="73"/>
      <c r="H540" s="73"/>
      <c r="I540" s="73"/>
      <c r="J540" s="73"/>
      <c r="K540" s="73"/>
      <c r="L540" s="73"/>
      <c r="M540" s="73"/>
      <c r="N540" s="73"/>
      <c r="O540" s="73"/>
      <c r="P540" s="73"/>
      <c r="Q540" s="73"/>
      <c r="R540" s="73"/>
      <c r="S540" s="73"/>
      <c r="T540" s="73"/>
      <c r="U540" s="73"/>
    </row>
    <row r="541" spans="2:21" x14ac:dyDescent="0.3">
      <c r="B541" s="73"/>
      <c r="C541" s="74"/>
      <c r="D541" s="73"/>
      <c r="E541" s="73"/>
      <c r="F541" s="73"/>
      <c r="G541" s="73"/>
      <c r="H541" s="73"/>
      <c r="I541" s="73"/>
      <c r="J541" s="73"/>
      <c r="K541" s="73"/>
      <c r="L541" s="73"/>
      <c r="M541" s="73"/>
      <c r="N541" s="73"/>
      <c r="O541" s="73"/>
      <c r="P541" s="73"/>
      <c r="Q541" s="73"/>
      <c r="R541" s="73"/>
      <c r="S541" s="73"/>
      <c r="T541" s="73"/>
      <c r="U541" s="73"/>
    </row>
    <row r="542" spans="2:21" x14ac:dyDescent="0.3">
      <c r="B542" s="73"/>
      <c r="C542" s="74"/>
      <c r="D542" s="73"/>
      <c r="E542" s="73"/>
      <c r="F542" s="73"/>
      <c r="G542" s="73"/>
      <c r="H542" s="73"/>
      <c r="I542" s="73"/>
      <c r="J542" s="73"/>
      <c r="K542" s="73"/>
      <c r="L542" s="73"/>
      <c r="M542" s="73"/>
      <c r="N542" s="73"/>
      <c r="O542" s="73"/>
      <c r="P542" s="73"/>
      <c r="Q542" s="73"/>
      <c r="R542" s="73"/>
      <c r="S542" s="73"/>
      <c r="T542" s="73"/>
      <c r="U542" s="73"/>
    </row>
  </sheetData>
  <mergeCells count="93">
    <mergeCell ref="AR14:AR15"/>
    <mergeCell ref="AS14:AS15"/>
    <mergeCell ref="F15:I16"/>
    <mergeCell ref="C17:P17"/>
    <mergeCell ref="Q17:U17"/>
    <mergeCell ref="AN14:AN15"/>
    <mergeCell ref="AO14:AO15"/>
    <mergeCell ref="AP14:AP15"/>
    <mergeCell ref="AQ14:AQ15"/>
    <mergeCell ref="AA11:AA16"/>
    <mergeCell ref="P11:P13"/>
    <mergeCell ref="Q11:Q16"/>
    <mergeCell ref="R11:R16"/>
    <mergeCell ref="S11:S16"/>
    <mergeCell ref="T11:T16"/>
    <mergeCell ref="U11:U16"/>
    <mergeCell ref="C18:P18"/>
    <mergeCell ref="Q18:U18"/>
    <mergeCell ref="V18:AB18"/>
    <mergeCell ref="AL14:AL15"/>
    <mergeCell ref="AM14:AM15"/>
    <mergeCell ref="AB11:AB16"/>
    <mergeCell ref="AC11:AC16"/>
    <mergeCell ref="D12:E13"/>
    <mergeCell ref="J12:K13"/>
    <mergeCell ref="AH12:AH13"/>
    <mergeCell ref="AI12:AI13"/>
    <mergeCell ref="V11:V16"/>
    <mergeCell ref="W11:W16"/>
    <mergeCell ref="X11:X16"/>
    <mergeCell ref="Y11:Y16"/>
    <mergeCell ref="Z11:Z16"/>
    <mergeCell ref="AP12:AP13"/>
    <mergeCell ref="AQ12:AQ13"/>
    <mergeCell ref="AR12:AR13"/>
    <mergeCell ref="AS12:AS13"/>
    <mergeCell ref="J14:K15"/>
    <mergeCell ref="P14:P16"/>
    <mergeCell ref="AH14:AH15"/>
    <mergeCell ref="AI14:AI15"/>
    <mergeCell ref="AJ14:AJ15"/>
    <mergeCell ref="AK14:AK15"/>
    <mergeCell ref="AJ12:AJ13"/>
    <mergeCell ref="AK12:AK13"/>
    <mergeCell ref="AL12:AL13"/>
    <mergeCell ref="AM12:AM13"/>
    <mergeCell ref="AN12:AN13"/>
    <mergeCell ref="AO12:AO13"/>
    <mergeCell ref="B11:B16"/>
    <mergeCell ref="C11:C16"/>
    <mergeCell ref="L11:L16"/>
    <mergeCell ref="M11:M16"/>
    <mergeCell ref="N11:N16"/>
    <mergeCell ref="O11:O16"/>
    <mergeCell ref="AA5:AA10"/>
    <mergeCell ref="AB5:AB10"/>
    <mergeCell ref="AC5:AC10"/>
    <mergeCell ref="F7:I7"/>
    <mergeCell ref="E8:F8"/>
    <mergeCell ref="I8:J8"/>
    <mergeCell ref="P8:P10"/>
    <mergeCell ref="U5:U10"/>
    <mergeCell ref="V5:V10"/>
    <mergeCell ref="W5:W10"/>
    <mergeCell ref="X5:X10"/>
    <mergeCell ref="Y5:Y10"/>
    <mergeCell ref="Z5:Z10"/>
    <mergeCell ref="O5:O10"/>
    <mergeCell ref="P5:P7"/>
    <mergeCell ref="Q5:Q10"/>
    <mergeCell ref="R5:R10"/>
    <mergeCell ref="S5:S10"/>
    <mergeCell ref="T5:T10"/>
    <mergeCell ref="R3:R4"/>
    <mergeCell ref="S3:S4"/>
    <mergeCell ref="T3:T4"/>
    <mergeCell ref="B5:B10"/>
    <mergeCell ref="C5:C10"/>
    <mergeCell ref="L5:L10"/>
    <mergeCell ref="M5:M10"/>
    <mergeCell ref="N5:N10"/>
    <mergeCell ref="B2:AB2"/>
    <mergeCell ref="B3:B4"/>
    <mergeCell ref="C3:C4"/>
    <mergeCell ref="D3:K4"/>
    <mergeCell ref="L3:L4"/>
    <mergeCell ref="M3:M4"/>
    <mergeCell ref="N3:N4"/>
    <mergeCell ref="O3:O4"/>
    <mergeCell ref="P3:P4"/>
    <mergeCell ref="Q3:Q4"/>
    <mergeCell ref="U3:U4"/>
    <mergeCell ref="V3:AB3"/>
  </mergeCells>
  <printOptions horizontalCentered="1"/>
  <pageMargins left="0.55118110236220474" right="0.55118110236220474" top="0.55118110236220474" bottom="0.55118110236220474" header="0.31496062992125984" footer="0.31496062992125984"/>
  <pageSetup paperSize="9" scale="45" orientation="landscape" r:id="rId1"/>
  <headerFooter>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DBE54-DFCF-4390-8325-95FAEBC1A748}">
  <dimension ref="B1:AS580"/>
  <sheetViews>
    <sheetView view="pageBreakPreview" zoomScale="40" zoomScaleNormal="40" zoomScaleSheetLayoutView="40" workbookViewId="0"/>
  </sheetViews>
  <sheetFormatPr defaultColWidth="9" defaultRowHeight="23.8" x14ac:dyDescent="0.3"/>
  <cols>
    <col min="2" max="2" width="7" style="75" customWidth="1"/>
    <col min="3" max="3" width="23" style="76" customWidth="1"/>
    <col min="4" max="11" width="4.33203125" style="75" customWidth="1"/>
    <col min="12" max="12" width="7.5546875" style="75" customWidth="1"/>
    <col min="13" max="13" width="11.44140625" style="75" customWidth="1"/>
    <col min="14" max="14" width="9.109375" style="75" hidden="1" customWidth="1"/>
    <col min="15" max="15" width="10.109375" style="75" customWidth="1"/>
    <col min="16" max="16" width="10.6640625" style="75" bestFit="1" customWidth="1"/>
    <col min="17" max="17" width="10.5546875" style="75" hidden="1" customWidth="1"/>
    <col min="18" max="18" width="11.88671875" style="75" customWidth="1"/>
    <col min="19" max="19" width="15.88671875" style="75" bestFit="1" customWidth="1"/>
    <col min="20" max="20" width="10.109375" style="75" customWidth="1"/>
    <col min="21" max="21" width="15.88671875" style="75" bestFit="1" customWidth="1"/>
    <col min="22" max="28" width="14.33203125" customWidth="1"/>
    <col min="29" max="29" width="9" style="47"/>
    <col min="30" max="30" width="15.109375" customWidth="1"/>
    <col min="31" max="31" width="15.33203125" customWidth="1"/>
    <col min="32" max="32" width="13.109375" customWidth="1"/>
    <col min="33" max="33" width="20" customWidth="1"/>
    <col min="34" max="35" width="13.109375" customWidth="1"/>
  </cols>
  <sheetData>
    <row r="1" spans="2:35" s="40" customFormat="1" ht="27" customHeight="1" x14ac:dyDescent="0.3">
      <c r="B1" s="267"/>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9"/>
      <c r="AC1" s="39"/>
    </row>
    <row r="2" spans="2:35" s="40" customFormat="1" ht="27" customHeight="1" x14ac:dyDescent="0.3">
      <c r="B2" s="267"/>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9"/>
      <c r="AC2" s="259" t="s">
        <v>108</v>
      </c>
      <c r="AD2" s="260"/>
      <c r="AE2" s="41">
        <v>150</v>
      </c>
      <c r="AF2" s="41" t="s">
        <v>125</v>
      </c>
      <c r="AG2" s="41">
        <f>AE2*AE8</f>
        <v>150</v>
      </c>
      <c r="AH2" s="41"/>
    </row>
    <row r="3" spans="2:35" s="40" customFormat="1" ht="27" customHeight="1" x14ac:dyDescent="0.3">
      <c r="B3" s="267"/>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9"/>
      <c r="AC3" s="259" t="s">
        <v>109</v>
      </c>
      <c r="AD3" s="260"/>
      <c r="AE3" s="41">
        <f>+AE5+AE5+AH3</f>
        <v>1.9</v>
      </c>
      <c r="AF3" s="41">
        <f>AE3*AE8</f>
        <v>1.9</v>
      </c>
      <c r="AG3" s="41" t="s">
        <v>126</v>
      </c>
      <c r="AH3" s="41">
        <v>1.5</v>
      </c>
    </row>
    <row r="4" spans="2:35" s="40" customFormat="1" ht="29.1" customHeight="1" x14ac:dyDescent="0.3">
      <c r="B4" s="267"/>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9"/>
      <c r="AC4" s="259" t="s">
        <v>127</v>
      </c>
      <c r="AD4" s="260"/>
      <c r="AE4" s="41">
        <v>0.2</v>
      </c>
      <c r="AF4" s="41"/>
      <c r="AG4" s="41"/>
      <c r="AH4" s="41"/>
      <c r="AI4" s="40">
        <f>13000</f>
        <v>13000</v>
      </c>
    </row>
    <row r="5" spans="2:35" s="40" customFormat="1" ht="29.1" customHeight="1" x14ac:dyDescent="0.3">
      <c r="B5" s="267"/>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9"/>
      <c r="AC5" s="259" t="s">
        <v>128</v>
      </c>
      <c r="AD5" s="260"/>
      <c r="AE5" s="41">
        <v>0.2</v>
      </c>
      <c r="AF5" s="41">
        <f>AE5*AE8</f>
        <v>0.2</v>
      </c>
      <c r="AG5" s="41"/>
      <c r="AH5" s="41"/>
      <c r="AI5" s="42">
        <f>(AI4/1000)-AE9-AE9</f>
        <v>12.850000000000001</v>
      </c>
    </row>
    <row r="6" spans="2:35" s="40" customFormat="1" ht="29.1" customHeight="1" x14ac:dyDescent="0.3">
      <c r="B6" s="267"/>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9"/>
      <c r="AC6" s="259" t="s">
        <v>129</v>
      </c>
      <c r="AD6" s="260"/>
      <c r="AE6" s="41">
        <v>0.1</v>
      </c>
      <c r="AF6" s="41"/>
      <c r="AG6" s="41"/>
      <c r="AH6" s="41"/>
      <c r="AI6" s="42">
        <f>AG2-AG9-AG9</f>
        <v>149.85000000000002</v>
      </c>
    </row>
    <row r="7" spans="2:35" s="40" customFormat="1" ht="29.1" customHeight="1" x14ac:dyDescent="0.3">
      <c r="B7" s="270"/>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2"/>
      <c r="AC7" s="259" t="s">
        <v>130</v>
      </c>
      <c r="AD7" s="260"/>
      <c r="AE7" s="41"/>
      <c r="AF7" s="41"/>
      <c r="AG7" s="41"/>
      <c r="AH7" s="41"/>
    </row>
    <row r="8" spans="2:35" s="40" customFormat="1" ht="21.9" customHeight="1" x14ac:dyDescent="0.3">
      <c r="B8" s="258" t="s">
        <v>131</v>
      </c>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9" t="s">
        <v>125</v>
      </c>
      <c r="AD8" s="260"/>
      <c r="AE8" s="261">
        <f>1/COS(RADIANS(0))</f>
        <v>1</v>
      </c>
      <c r="AF8" s="262"/>
      <c r="AG8" s="262"/>
      <c r="AH8" s="263"/>
    </row>
    <row r="9" spans="2:35" s="40" customFormat="1" ht="30.9" customHeight="1" x14ac:dyDescent="0.3">
      <c r="B9" s="264"/>
      <c r="C9" s="264"/>
      <c r="D9" s="264"/>
      <c r="E9" s="264"/>
      <c r="F9" s="264"/>
      <c r="G9" s="264"/>
      <c r="H9" s="264"/>
      <c r="I9" s="264"/>
      <c r="J9" s="264"/>
      <c r="K9" s="264"/>
      <c r="L9" s="264"/>
      <c r="M9" s="264"/>
      <c r="N9" s="264"/>
      <c r="O9" s="265"/>
      <c r="P9" s="266"/>
      <c r="Q9" s="264"/>
      <c r="R9" s="264"/>
      <c r="S9" s="264"/>
      <c r="T9" s="264"/>
      <c r="U9" s="264"/>
      <c r="V9" s="264"/>
      <c r="W9" s="264"/>
      <c r="X9" s="264"/>
      <c r="Y9" s="264"/>
      <c r="Z9" s="264"/>
      <c r="AA9" s="264"/>
      <c r="AB9" s="264"/>
      <c r="AC9" s="259"/>
      <c r="AD9" s="260"/>
      <c r="AE9" s="43">
        <v>7.4999999999999997E-2</v>
      </c>
      <c r="AF9" s="44">
        <v>4.4999999999999998E-2</v>
      </c>
      <c r="AG9" s="44">
        <f>AE9*AE8</f>
        <v>7.4999999999999997E-2</v>
      </c>
      <c r="AH9" s="45">
        <f>AF9*AE8</f>
        <v>4.4999999999999998E-2</v>
      </c>
    </row>
    <row r="10" spans="2:35" s="40" customFormat="1" ht="30.9" customHeight="1" thickBot="1" x14ac:dyDescent="0.35">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39"/>
      <c r="AD10" s="46">
        <v>26000</v>
      </c>
      <c r="AE10" s="46">
        <f>+AD10-320</f>
        <v>25680</v>
      </c>
    </row>
    <row r="11" spans="2:35" ht="39.049999999999997" customHeight="1" x14ac:dyDescent="0.45">
      <c r="B11" s="196" t="s">
        <v>132</v>
      </c>
      <c r="C11" s="198" t="s">
        <v>105</v>
      </c>
      <c r="D11" s="200" t="s">
        <v>133</v>
      </c>
      <c r="E11" s="200"/>
      <c r="F11" s="200"/>
      <c r="G11" s="200"/>
      <c r="H11" s="200"/>
      <c r="I11" s="200"/>
      <c r="J11" s="200"/>
      <c r="K11" s="200"/>
      <c r="L11" s="198" t="s">
        <v>134</v>
      </c>
      <c r="M11" s="200" t="s">
        <v>135</v>
      </c>
      <c r="N11" s="198" t="s">
        <v>136</v>
      </c>
      <c r="O11" s="198" t="s">
        <v>137</v>
      </c>
      <c r="P11" s="198" t="s">
        <v>138</v>
      </c>
      <c r="Q11" s="198" t="s">
        <v>139</v>
      </c>
      <c r="R11" s="198" t="s">
        <v>140</v>
      </c>
      <c r="S11" s="198" t="s">
        <v>141</v>
      </c>
      <c r="T11" s="198" t="s">
        <v>142</v>
      </c>
      <c r="U11" s="198" t="s">
        <v>143</v>
      </c>
      <c r="V11" s="202" t="s">
        <v>144</v>
      </c>
      <c r="W11" s="202"/>
      <c r="X11" s="202"/>
      <c r="Y11" s="202"/>
      <c r="Z11" s="202"/>
      <c r="AA11" s="202"/>
      <c r="AB11" s="203"/>
      <c r="AD11" s="48">
        <f>AE10/COS(RADIANS(11))</f>
        <v>26160.6447264499</v>
      </c>
      <c r="AE11" s="49">
        <f>2000+220+220</f>
        <v>2440</v>
      </c>
      <c r="AF11" s="49">
        <f>AE11-150</f>
        <v>2290</v>
      </c>
      <c r="AG11" s="49">
        <f>AF11/COS(RADIANS(11))</f>
        <v>2332.8612314474403</v>
      </c>
    </row>
    <row r="12" spans="2:35" ht="39.049999999999997" customHeight="1" thickBot="1" x14ac:dyDescent="0.35">
      <c r="B12" s="197"/>
      <c r="C12" s="199"/>
      <c r="D12" s="201"/>
      <c r="E12" s="201"/>
      <c r="F12" s="201"/>
      <c r="G12" s="201"/>
      <c r="H12" s="201"/>
      <c r="I12" s="201"/>
      <c r="J12" s="201"/>
      <c r="K12" s="201"/>
      <c r="L12" s="199"/>
      <c r="M12" s="201"/>
      <c r="N12" s="199"/>
      <c r="O12" s="199"/>
      <c r="P12" s="199"/>
      <c r="Q12" s="199"/>
      <c r="R12" s="199"/>
      <c r="S12" s="199"/>
      <c r="T12" s="199"/>
      <c r="U12" s="199"/>
      <c r="V12" s="50" t="s">
        <v>145</v>
      </c>
      <c r="W12" s="50" t="s">
        <v>146</v>
      </c>
      <c r="X12" s="50" t="s">
        <v>147</v>
      </c>
      <c r="Y12" s="50" t="s">
        <v>148</v>
      </c>
      <c r="Z12" s="50" t="s">
        <v>149</v>
      </c>
      <c r="AA12" s="50" t="s">
        <v>150</v>
      </c>
      <c r="AB12" s="51" t="s">
        <v>151</v>
      </c>
      <c r="AD12" s="52">
        <f>13000-160*AG24</f>
        <v>12837.005328807165</v>
      </c>
      <c r="AE12" s="53">
        <v>0.22</v>
      </c>
      <c r="AF12" s="53"/>
      <c r="AG12" s="54">
        <f>AE12/COS(RADIANS(11))</f>
        <v>0.22411767289014714</v>
      </c>
    </row>
    <row r="13" spans="2:35" ht="23.15" customHeight="1" x14ac:dyDescent="0.3">
      <c r="B13" s="216">
        <v>1</v>
      </c>
      <c r="C13" s="213" t="s">
        <v>152</v>
      </c>
      <c r="D13" s="55"/>
      <c r="E13" s="56"/>
      <c r="F13" s="274">
        <f>(AF3-AG9-AG9)*1000</f>
        <v>1750</v>
      </c>
      <c r="G13" s="274"/>
      <c r="H13" s="274"/>
      <c r="I13" s="274"/>
      <c r="J13" s="56"/>
      <c r="K13" s="57"/>
      <c r="L13" s="209">
        <v>8</v>
      </c>
      <c r="M13" s="209">
        <v>130</v>
      </c>
      <c r="N13" s="209">
        <v>2</v>
      </c>
      <c r="O13" s="209">
        <v>1</v>
      </c>
      <c r="P13" s="227">
        <f>ROUND(AI6/(M13/1000)+1,0)</f>
        <v>1154</v>
      </c>
      <c r="Q13" s="209">
        <f>+SUMPRODUCT(D13:K18)</f>
        <v>1970</v>
      </c>
      <c r="R13" s="219">
        <f>(Q13-(2*L13*N13))/1000</f>
        <v>1.9379999999999999</v>
      </c>
      <c r="S13" s="219">
        <f>+P16*R13</f>
        <v>2236.4519999999998</v>
      </c>
      <c r="T13" s="209">
        <f>ROUND((L13*L13)/162,3)</f>
        <v>0.39500000000000002</v>
      </c>
      <c r="U13" s="219">
        <f>+T13*S13</f>
        <v>883.39853999999991</v>
      </c>
      <c r="V13" s="226">
        <f>IF($L13=8,$T13*$S13,"0")/1000</f>
        <v>0.88339853999999995</v>
      </c>
      <c r="W13" s="273"/>
      <c r="X13" s="225">
        <f>IF($L13=12,$T13*$S13,"0")/1000</f>
        <v>0</v>
      </c>
      <c r="Y13" s="226">
        <f>IF($L13=16,$T13*$S13,"0")/1000</f>
        <v>0</v>
      </c>
      <c r="Z13" s="226">
        <f>IF($L13=20,$T13*$S13,"0")/1000</f>
        <v>0</v>
      </c>
      <c r="AA13" s="226">
        <f>IF($L13=25,$T13*$S13,"0")/1000</f>
        <v>0</v>
      </c>
      <c r="AB13" s="226">
        <f>IF($L13=32,$T13*$S13,"0")/1000</f>
        <v>0</v>
      </c>
      <c r="AC13" s="217" t="s">
        <v>153</v>
      </c>
      <c r="AD13" s="59"/>
      <c r="AE13" s="53">
        <v>1400</v>
      </c>
      <c r="AG13" s="49">
        <f>AE13/COS(RADIANS(11))</f>
        <v>1426.2033729372999</v>
      </c>
    </row>
    <row r="14" spans="2:35" ht="23.15" customHeight="1" x14ac:dyDescent="0.3">
      <c r="B14" s="216"/>
      <c r="C14" s="213"/>
      <c r="D14" s="55"/>
      <c r="E14" s="56"/>
      <c r="F14" s="274"/>
      <c r="G14" s="274"/>
      <c r="H14" s="274"/>
      <c r="I14" s="274"/>
      <c r="J14" s="56"/>
      <c r="K14" s="57"/>
      <c r="L14" s="210"/>
      <c r="M14" s="210"/>
      <c r="N14" s="210"/>
      <c r="O14" s="210"/>
      <c r="P14" s="228"/>
      <c r="Q14" s="210"/>
      <c r="R14" s="220"/>
      <c r="S14" s="220"/>
      <c r="T14" s="210"/>
      <c r="U14" s="220"/>
      <c r="V14" s="226"/>
      <c r="W14" s="224"/>
      <c r="X14" s="226"/>
      <c r="Y14" s="226"/>
      <c r="Z14" s="226"/>
      <c r="AA14" s="226"/>
      <c r="AB14" s="226"/>
      <c r="AC14" s="217"/>
      <c r="AD14" s="59"/>
      <c r="AE14" s="53"/>
      <c r="AH14">
        <f>1.2-0.225</f>
        <v>0.97499999999999998</v>
      </c>
    </row>
    <row r="15" spans="2:35" ht="23.15" customHeight="1" x14ac:dyDescent="0.3">
      <c r="B15" s="216"/>
      <c r="C15" s="213"/>
      <c r="D15" s="55"/>
      <c r="E15" s="56"/>
      <c r="F15" s="61"/>
      <c r="G15" s="62"/>
      <c r="H15" s="62"/>
      <c r="I15" s="63"/>
      <c r="J15" s="56"/>
      <c r="K15" s="57"/>
      <c r="L15" s="210"/>
      <c r="M15" s="210"/>
      <c r="N15" s="210"/>
      <c r="O15" s="210"/>
      <c r="P15" s="228"/>
      <c r="Q15" s="210"/>
      <c r="R15" s="220"/>
      <c r="S15" s="220"/>
      <c r="T15" s="210"/>
      <c r="U15" s="220"/>
      <c r="V15" s="226"/>
      <c r="W15" s="224"/>
      <c r="X15" s="226"/>
      <c r="Y15" s="226"/>
      <c r="Z15" s="226"/>
      <c r="AA15" s="226"/>
      <c r="AB15" s="226"/>
      <c r="AC15" s="217"/>
      <c r="AD15" s="59"/>
      <c r="AE15" s="53"/>
    </row>
    <row r="16" spans="2:35" ht="23.15" customHeight="1" x14ac:dyDescent="0.45">
      <c r="B16" s="216"/>
      <c r="C16" s="213"/>
      <c r="D16" s="257">
        <f>200-45-45</f>
        <v>110</v>
      </c>
      <c r="E16" s="248"/>
      <c r="F16" s="55"/>
      <c r="G16" s="56"/>
      <c r="H16" s="56"/>
      <c r="I16" s="57"/>
      <c r="J16" s="257">
        <f>+$D$16</f>
        <v>110</v>
      </c>
      <c r="K16" s="248"/>
      <c r="L16" s="210"/>
      <c r="M16" s="210"/>
      <c r="N16" s="210"/>
      <c r="O16" s="210"/>
      <c r="P16" s="210">
        <f>+O13*P13</f>
        <v>1154</v>
      </c>
      <c r="Q16" s="210"/>
      <c r="R16" s="220"/>
      <c r="S16" s="220"/>
      <c r="T16" s="210"/>
      <c r="U16" s="220"/>
      <c r="V16" s="226"/>
      <c r="W16" s="224"/>
      <c r="X16" s="226"/>
      <c r="Y16" s="226"/>
      <c r="Z16" s="226"/>
      <c r="AA16" s="226"/>
      <c r="AB16" s="226"/>
      <c r="AC16" s="217"/>
      <c r="AD16" s="59"/>
      <c r="AE16" s="53"/>
      <c r="AF16" s="64">
        <f>(0.3*2000)+220-(75)</f>
        <v>745</v>
      </c>
    </row>
    <row r="17" spans="2:45" ht="23.15" customHeight="1" x14ac:dyDescent="0.3">
      <c r="B17" s="216"/>
      <c r="C17" s="213"/>
      <c r="D17" s="257"/>
      <c r="E17" s="247"/>
      <c r="F17" s="56"/>
      <c r="G17" s="56"/>
      <c r="H17" s="56"/>
      <c r="I17" s="56"/>
      <c r="J17" s="247"/>
      <c r="K17" s="248"/>
      <c r="L17" s="210"/>
      <c r="M17" s="210"/>
      <c r="N17" s="210"/>
      <c r="O17" s="210"/>
      <c r="P17" s="210"/>
      <c r="Q17" s="210"/>
      <c r="R17" s="220"/>
      <c r="S17" s="220"/>
      <c r="T17" s="210"/>
      <c r="U17" s="220"/>
      <c r="V17" s="226"/>
      <c r="W17" s="224"/>
      <c r="X17" s="226"/>
      <c r="Y17" s="226"/>
      <c r="Z17" s="226"/>
      <c r="AA17" s="226"/>
      <c r="AB17" s="226"/>
      <c r="AC17" s="217"/>
      <c r="AD17" s="59"/>
      <c r="AE17" s="53"/>
      <c r="AF17" s="65">
        <f>AF16/COS(RADIANS(11))</f>
        <v>758.94393774163461</v>
      </c>
      <c r="AG17" s="65">
        <f>150/COS(RADIANS(11))</f>
        <v>152.80750424328212</v>
      </c>
    </row>
    <row r="18" spans="2:45" ht="23.15" customHeight="1" x14ac:dyDescent="0.3">
      <c r="B18" s="209"/>
      <c r="C18" s="213"/>
      <c r="D18" s="66"/>
      <c r="E18" s="67"/>
      <c r="F18" s="67"/>
      <c r="G18" s="67"/>
      <c r="H18" s="67"/>
      <c r="I18" s="67"/>
      <c r="J18" s="67"/>
      <c r="K18" s="68"/>
      <c r="L18" s="210"/>
      <c r="M18" s="210"/>
      <c r="N18" s="210"/>
      <c r="O18" s="210"/>
      <c r="P18" s="210"/>
      <c r="Q18" s="210"/>
      <c r="R18" s="220"/>
      <c r="S18" s="220"/>
      <c r="T18" s="210"/>
      <c r="U18" s="220"/>
      <c r="V18" s="226"/>
      <c r="W18" s="224"/>
      <c r="X18" s="226"/>
      <c r="Y18" s="226"/>
      <c r="Z18" s="226"/>
      <c r="AA18" s="226"/>
      <c r="AB18" s="226"/>
      <c r="AC18" s="217"/>
      <c r="AD18" s="59"/>
      <c r="AE18" s="53"/>
      <c r="AF18" s="65">
        <f>150/COS(RADIANS(11))</f>
        <v>152.80750424328212</v>
      </c>
      <c r="AG18" s="65">
        <f>300/COS(RADIANS(11))</f>
        <v>305.61500848656425</v>
      </c>
    </row>
    <row r="19" spans="2:45" ht="17.05" customHeight="1" x14ac:dyDescent="0.3">
      <c r="B19" s="216">
        <v>2</v>
      </c>
      <c r="C19" s="245" t="s">
        <v>154</v>
      </c>
      <c r="D19" s="61"/>
      <c r="E19" s="62"/>
      <c r="F19" s="62"/>
      <c r="G19" s="62"/>
      <c r="H19" s="62"/>
      <c r="I19" s="62"/>
      <c r="J19" s="62"/>
      <c r="K19" s="63"/>
      <c r="L19" s="215">
        <v>8</v>
      </c>
      <c r="M19" s="216">
        <v>130</v>
      </c>
      <c r="N19" s="216">
        <v>2</v>
      </c>
      <c r="O19" s="216">
        <v>1</v>
      </c>
      <c r="P19" s="228">
        <f>ROUND(AI6/(M19/1000)+1,0)</f>
        <v>1154</v>
      </c>
      <c r="Q19" s="209">
        <f>+SUMPRODUCT(D19:K24)</f>
        <v>1970</v>
      </c>
      <c r="R19" s="219">
        <f>(Q19-(2*L19*N19))/1000</f>
        <v>1.9379999999999999</v>
      </c>
      <c r="S19" s="220">
        <f>+P22*R19</f>
        <v>2236.4519999999998</v>
      </c>
      <c r="T19" s="209">
        <f>ROUND((L19*L19)/162,3)</f>
        <v>0.39500000000000002</v>
      </c>
      <c r="U19" s="220">
        <f>+T19*S19</f>
        <v>883.39853999999991</v>
      </c>
      <c r="V19" s="226">
        <f>IF($L19=8,$T19*$S19,"0")/1000</f>
        <v>0.88339853999999995</v>
      </c>
      <c r="W19" s="273"/>
      <c r="X19" s="225">
        <f>IF($L19=12,$T19*$S19,"0")/1000</f>
        <v>0</v>
      </c>
      <c r="Y19" s="226">
        <f>IF($L19=16,$T19*$S19,"0")/1000</f>
        <v>0</v>
      </c>
      <c r="Z19" s="226">
        <f>IF($L19=20,$T19*$S19,"0")/1000</f>
        <v>0</v>
      </c>
      <c r="AA19" s="226">
        <f>IF($L19=25,$T19*$S19,"0")/1000</f>
        <v>0</v>
      </c>
      <c r="AB19" s="226">
        <f>IF($L19=32,$T19*$S19,"0")/1000</f>
        <v>0</v>
      </c>
      <c r="AC19" s="217" t="s">
        <v>153</v>
      </c>
      <c r="AF19" s="65">
        <f>250/COS(RADIANS(11))</f>
        <v>254.67917373880354</v>
      </c>
    </row>
    <row r="20" spans="2:45" ht="17.05" customHeight="1" x14ac:dyDescent="0.3">
      <c r="B20" s="216"/>
      <c r="C20" s="245"/>
      <c r="D20" s="257">
        <f>200-45-45</f>
        <v>110</v>
      </c>
      <c r="E20" s="248"/>
      <c r="F20" s="55"/>
      <c r="G20" s="56"/>
      <c r="H20" s="56"/>
      <c r="I20" s="57"/>
      <c r="J20" s="257">
        <f>+$D$20</f>
        <v>110</v>
      </c>
      <c r="K20" s="248"/>
      <c r="L20" s="216"/>
      <c r="M20" s="216"/>
      <c r="N20" s="216"/>
      <c r="O20" s="216"/>
      <c r="P20" s="228"/>
      <c r="Q20" s="210"/>
      <c r="R20" s="220"/>
      <c r="S20" s="220"/>
      <c r="T20" s="210"/>
      <c r="U20" s="210"/>
      <c r="V20" s="226"/>
      <c r="W20" s="224"/>
      <c r="X20" s="226"/>
      <c r="Y20" s="226"/>
      <c r="Z20" s="226"/>
      <c r="AA20" s="226"/>
      <c r="AB20" s="226"/>
      <c r="AC20" s="217"/>
      <c r="AF20" s="65">
        <f>975/COS(RADIANS(11))</f>
        <v>993.2487775813338</v>
      </c>
      <c r="AH20" s="233"/>
      <c r="AI20" s="233"/>
      <c r="AJ20" s="233"/>
      <c r="AK20" s="233"/>
      <c r="AL20" s="233"/>
      <c r="AM20" s="233"/>
      <c r="AN20" s="233"/>
      <c r="AO20" s="233"/>
      <c r="AP20" s="233"/>
      <c r="AQ20" s="233"/>
      <c r="AR20" s="233"/>
      <c r="AS20" s="233"/>
    </row>
    <row r="21" spans="2:45" ht="17.05" customHeight="1" x14ac:dyDescent="0.3">
      <c r="B21" s="216"/>
      <c r="C21" s="245"/>
      <c r="D21" s="257"/>
      <c r="E21" s="247"/>
      <c r="F21" s="55"/>
      <c r="G21" s="56"/>
      <c r="H21" s="56"/>
      <c r="I21" s="57"/>
      <c r="J21" s="257"/>
      <c r="K21" s="247"/>
      <c r="L21" s="216"/>
      <c r="M21" s="216"/>
      <c r="N21" s="216"/>
      <c r="O21" s="216"/>
      <c r="P21" s="228"/>
      <c r="Q21" s="210"/>
      <c r="R21" s="220"/>
      <c r="S21" s="220"/>
      <c r="T21" s="210"/>
      <c r="U21" s="210"/>
      <c r="V21" s="226"/>
      <c r="W21" s="224"/>
      <c r="X21" s="226"/>
      <c r="Y21" s="226"/>
      <c r="Z21" s="226"/>
      <c r="AA21" s="226"/>
      <c r="AB21" s="226"/>
      <c r="AC21" s="217"/>
      <c r="AF21" s="65"/>
      <c r="AH21" s="233"/>
      <c r="AI21" s="233"/>
      <c r="AJ21" s="233"/>
      <c r="AK21" s="233"/>
      <c r="AL21" s="233"/>
      <c r="AM21" s="233"/>
      <c r="AN21" s="233"/>
      <c r="AO21" s="233"/>
      <c r="AP21" s="233"/>
      <c r="AQ21" s="233"/>
      <c r="AR21" s="233"/>
      <c r="AS21" s="233"/>
    </row>
    <row r="22" spans="2:45" ht="17.05" customHeight="1" x14ac:dyDescent="0.45">
      <c r="B22" s="216"/>
      <c r="C22" s="245"/>
      <c r="D22" s="70"/>
      <c r="E22" s="70"/>
      <c r="F22" s="66"/>
      <c r="G22" s="67"/>
      <c r="H22" s="67"/>
      <c r="I22" s="68"/>
      <c r="J22" s="257"/>
      <c r="K22" s="248"/>
      <c r="L22" s="216"/>
      <c r="M22" s="216"/>
      <c r="N22" s="216"/>
      <c r="O22" s="216"/>
      <c r="P22" s="210">
        <f>+O19*P19</f>
        <v>1154</v>
      </c>
      <c r="Q22" s="210"/>
      <c r="R22" s="220"/>
      <c r="S22" s="220"/>
      <c r="T22" s="210"/>
      <c r="U22" s="210"/>
      <c r="V22" s="226"/>
      <c r="W22" s="224"/>
      <c r="X22" s="226"/>
      <c r="Y22" s="226"/>
      <c r="Z22" s="226"/>
      <c r="AA22" s="226"/>
      <c r="AB22" s="226"/>
      <c r="AC22" s="217"/>
      <c r="AH22" s="233"/>
      <c r="AI22" s="233"/>
      <c r="AJ22" s="233"/>
      <c r="AK22" s="233"/>
      <c r="AL22" s="233"/>
      <c r="AM22" s="233"/>
      <c r="AN22" s="233"/>
      <c r="AO22" s="233"/>
      <c r="AP22" s="233"/>
      <c r="AQ22" s="233"/>
      <c r="AR22" s="233"/>
      <c r="AS22" s="233"/>
    </row>
    <row r="23" spans="2:45" ht="17.05" customHeight="1" x14ac:dyDescent="0.45">
      <c r="B23" s="216"/>
      <c r="C23" s="245"/>
      <c r="D23" s="70"/>
      <c r="E23" s="70"/>
      <c r="F23" s="274">
        <f>F13</f>
        <v>1750</v>
      </c>
      <c r="G23" s="274"/>
      <c r="H23" s="274"/>
      <c r="I23" s="274"/>
      <c r="J23" s="247"/>
      <c r="K23" s="248"/>
      <c r="L23" s="216"/>
      <c r="M23" s="216"/>
      <c r="N23" s="216"/>
      <c r="O23" s="216"/>
      <c r="P23" s="210"/>
      <c r="Q23" s="210"/>
      <c r="R23" s="220"/>
      <c r="S23" s="220"/>
      <c r="T23" s="210"/>
      <c r="U23" s="210"/>
      <c r="V23" s="226"/>
      <c r="W23" s="224"/>
      <c r="X23" s="226"/>
      <c r="Y23" s="226"/>
      <c r="Z23" s="226"/>
      <c r="AA23" s="226"/>
      <c r="AB23" s="226"/>
      <c r="AC23" s="217"/>
      <c r="AH23" s="233"/>
      <c r="AI23" s="233"/>
      <c r="AJ23" s="233"/>
      <c r="AK23" s="233"/>
      <c r="AL23" s="233"/>
      <c r="AM23" s="233"/>
      <c r="AN23" s="233"/>
      <c r="AO23" s="233"/>
      <c r="AP23" s="233"/>
      <c r="AQ23" s="233"/>
      <c r="AR23" s="233"/>
      <c r="AS23" s="233"/>
    </row>
    <row r="24" spans="2:45" ht="17.05" customHeight="1" x14ac:dyDescent="0.3">
      <c r="B24" s="209"/>
      <c r="C24" s="245"/>
      <c r="D24" s="66"/>
      <c r="E24" s="67"/>
      <c r="F24" s="244"/>
      <c r="G24" s="244"/>
      <c r="H24" s="244"/>
      <c r="I24" s="244"/>
      <c r="J24" s="67"/>
      <c r="K24" s="68"/>
      <c r="L24" s="209"/>
      <c r="M24" s="209"/>
      <c r="N24" s="209"/>
      <c r="O24" s="209"/>
      <c r="P24" s="210"/>
      <c r="Q24" s="210"/>
      <c r="R24" s="220"/>
      <c r="S24" s="220"/>
      <c r="T24" s="210"/>
      <c r="U24" s="210"/>
      <c r="V24" s="226"/>
      <c r="W24" s="224"/>
      <c r="X24" s="226"/>
      <c r="Y24" s="226"/>
      <c r="Z24" s="226"/>
      <c r="AA24" s="226"/>
      <c r="AB24" s="226"/>
      <c r="AC24" s="217"/>
      <c r="AD24" s="71"/>
      <c r="AG24">
        <f>1/COS(RADIANS(11))</f>
        <v>1.0187166949552142</v>
      </c>
      <c r="AH24" s="69"/>
      <c r="AI24" s="69"/>
      <c r="AJ24" s="69"/>
      <c r="AK24" s="69"/>
      <c r="AL24" s="69"/>
      <c r="AM24" s="69"/>
      <c r="AN24" s="69"/>
      <c r="AO24" s="69"/>
      <c r="AP24" s="69"/>
      <c r="AQ24" s="69"/>
      <c r="AR24" s="69"/>
      <c r="AS24" s="69"/>
    </row>
    <row r="25" spans="2:45" ht="17.05" customHeight="1" x14ac:dyDescent="0.3">
      <c r="B25" s="215">
        <v>3</v>
      </c>
      <c r="C25" s="245" t="s">
        <v>155</v>
      </c>
      <c r="D25" s="61"/>
      <c r="E25" s="62"/>
      <c r="F25" s="62"/>
      <c r="G25" s="62"/>
      <c r="H25" s="62"/>
      <c r="I25" s="62"/>
      <c r="J25" s="62"/>
      <c r="K25" s="63"/>
      <c r="L25" s="215">
        <v>10</v>
      </c>
      <c r="M25" s="215">
        <v>130</v>
      </c>
      <c r="N25" s="216">
        <v>2</v>
      </c>
      <c r="O25" s="216">
        <v>1</v>
      </c>
      <c r="P25" s="228">
        <f>ROUND(AI6/(M25/1000)+1,0)</f>
        <v>1154</v>
      </c>
      <c r="Q25" s="227">
        <f>+SUMPRODUCT(D25:K30)</f>
        <v>5060</v>
      </c>
      <c r="R25" s="219">
        <f>(Q25-(2*L25*N25))/1000</f>
        <v>5.0199999999999996</v>
      </c>
      <c r="S25" s="220">
        <f>+P28*R25</f>
        <v>5793.08</v>
      </c>
      <c r="T25" s="209">
        <f>ROUND((L25*L25)/162,3)</f>
        <v>0.61699999999999999</v>
      </c>
      <c r="U25" s="220">
        <f>+T25*S25</f>
        <v>3574.3303599999999</v>
      </c>
      <c r="V25" s="226">
        <f>IF($L25=8,$T25*$S25,"0")/1000</f>
        <v>0</v>
      </c>
      <c r="W25" s="273">
        <f>IF($L25=10,$T25*$S25,"")/1000</f>
        <v>3.5743303599999998</v>
      </c>
      <c r="X25" s="225">
        <f>IF($L25=12,$T25*$S25,"0")/1000</f>
        <v>0</v>
      </c>
      <c r="Y25" s="226">
        <f>IF($L25=16,$T25*$S25,"0")/1000</f>
        <v>0</v>
      </c>
      <c r="Z25" s="226">
        <f>IF($L25=20,$T25*$S25,"0")/1000</f>
        <v>0</v>
      </c>
      <c r="AA25" s="226">
        <f>IF($L25=25,$T25*$S25,"0")/1000</f>
        <v>0</v>
      </c>
      <c r="AB25" s="226">
        <f>IF($L25=32,$T25*$S25,"0")/1000</f>
        <v>0</v>
      </c>
      <c r="AC25" s="217" t="s">
        <v>156</v>
      </c>
      <c r="AG25">
        <f>1.4*AG24</f>
        <v>1.4262033729372998</v>
      </c>
      <c r="AH25" s="69"/>
      <c r="AI25" s="69"/>
      <c r="AJ25" s="69"/>
      <c r="AK25" s="69"/>
      <c r="AL25" s="69"/>
      <c r="AM25" s="69"/>
      <c r="AN25" s="69"/>
      <c r="AO25" s="69"/>
      <c r="AP25" s="69"/>
      <c r="AQ25" s="69"/>
      <c r="AR25" s="69"/>
      <c r="AS25" s="69"/>
    </row>
    <row r="26" spans="2:45" ht="17.05" customHeight="1" x14ac:dyDescent="0.3">
      <c r="B26" s="216"/>
      <c r="C26" s="245"/>
      <c r="D26" s="257">
        <f>200+1500-45</f>
        <v>1655</v>
      </c>
      <c r="E26" s="248"/>
      <c r="F26" s="55"/>
      <c r="G26" s="56"/>
      <c r="H26" s="56"/>
      <c r="I26" s="57"/>
      <c r="J26" s="257">
        <f>+$D$26</f>
        <v>1655</v>
      </c>
      <c r="K26" s="248"/>
      <c r="L26" s="216"/>
      <c r="M26" s="216"/>
      <c r="N26" s="216"/>
      <c r="O26" s="216"/>
      <c r="P26" s="228"/>
      <c r="Q26" s="228"/>
      <c r="R26" s="220"/>
      <c r="S26" s="220"/>
      <c r="T26" s="210"/>
      <c r="U26" s="210"/>
      <c r="V26" s="226"/>
      <c r="W26" s="224"/>
      <c r="X26" s="226"/>
      <c r="Y26" s="226"/>
      <c r="Z26" s="226"/>
      <c r="AA26" s="226"/>
      <c r="AB26" s="226"/>
      <c r="AC26" s="217"/>
      <c r="AH26" s="233"/>
      <c r="AI26" s="233"/>
      <c r="AJ26" s="233"/>
      <c r="AK26" s="233"/>
      <c r="AL26" s="233"/>
      <c r="AM26" s="233"/>
      <c r="AN26" s="233"/>
      <c r="AO26" s="233"/>
      <c r="AP26" s="233"/>
      <c r="AQ26" s="233"/>
      <c r="AR26" s="233"/>
      <c r="AS26" s="233"/>
    </row>
    <row r="27" spans="2:45" ht="17.05" customHeight="1" x14ac:dyDescent="0.3">
      <c r="B27" s="216"/>
      <c r="C27" s="245"/>
      <c r="D27" s="257"/>
      <c r="E27" s="247"/>
      <c r="F27" s="55"/>
      <c r="G27" s="56"/>
      <c r="H27" s="56"/>
      <c r="I27" s="57"/>
      <c r="J27" s="257"/>
      <c r="K27" s="247"/>
      <c r="L27" s="216"/>
      <c r="M27" s="216"/>
      <c r="N27" s="216"/>
      <c r="O27" s="216"/>
      <c r="P27" s="228"/>
      <c r="Q27" s="228"/>
      <c r="R27" s="220"/>
      <c r="S27" s="220"/>
      <c r="T27" s="210"/>
      <c r="U27" s="210"/>
      <c r="V27" s="226"/>
      <c r="W27" s="224"/>
      <c r="X27" s="226"/>
      <c r="Y27" s="226"/>
      <c r="Z27" s="226"/>
      <c r="AA27" s="226"/>
      <c r="AB27" s="226"/>
      <c r="AC27" s="217"/>
      <c r="AH27" s="233"/>
      <c r="AI27" s="233"/>
      <c r="AJ27" s="233"/>
      <c r="AK27" s="233"/>
      <c r="AL27" s="233"/>
      <c r="AM27" s="233"/>
      <c r="AN27" s="233"/>
      <c r="AO27" s="233"/>
      <c r="AP27" s="233"/>
      <c r="AQ27" s="233"/>
      <c r="AR27" s="233"/>
      <c r="AS27" s="233"/>
    </row>
    <row r="28" spans="2:45" ht="17.05" customHeight="1" x14ac:dyDescent="0.45">
      <c r="B28" s="216"/>
      <c r="C28" s="245"/>
      <c r="D28" s="70"/>
      <c r="E28" s="70"/>
      <c r="F28" s="66"/>
      <c r="G28" s="67"/>
      <c r="H28" s="67"/>
      <c r="I28" s="68"/>
      <c r="J28" s="257"/>
      <c r="K28" s="248"/>
      <c r="L28" s="216"/>
      <c r="M28" s="216"/>
      <c r="N28" s="216"/>
      <c r="O28" s="216"/>
      <c r="P28" s="210">
        <f>+O25*P25</f>
        <v>1154</v>
      </c>
      <c r="Q28" s="228"/>
      <c r="R28" s="220"/>
      <c r="S28" s="220"/>
      <c r="T28" s="210"/>
      <c r="U28" s="210"/>
      <c r="V28" s="226"/>
      <c r="W28" s="224"/>
      <c r="X28" s="226"/>
      <c r="Y28" s="226"/>
      <c r="Z28" s="226"/>
      <c r="AA28" s="226"/>
      <c r="AB28" s="226"/>
      <c r="AC28" s="217"/>
      <c r="AH28" s="233"/>
      <c r="AI28" s="233"/>
      <c r="AJ28" s="233"/>
      <c r="AK28" s="233"/>
      <c r="AL28" s="233"/>
      <c r="AM28" s="233"/>
      <c r="AN28" s="233"/>
      <c r="AO28" s="233"/>
      <c r="AP28" s="233"/>
      <c r="AQ28" s="233"/>
      <c r="AR28" s="233"/>
      <c r="AS28" s="233"/>
    </row>
    <row r="29" spans="2:45" ht="17.05" customHeight="1" x14ac:dyDescent="0.45">
      <c r="B29" s="216"/>
      <c r="C29" s="245"/>
      <c r="D29" s="70"/>
      <c r="E29" s="70"/>
      <c r="F29" s="274">
        <f>+F13</f>
        <v>1750</v>
      </c>
      <c r="G29" s="247"/>
      <c r="H29" s="247"/>
      <c r="I29" s="247"/>
      <c r="J29" s="247"/>
      <c r="K29" s="248"/>
      <c r="L29" s="216"/>
      <c r="M29" s="216"/>
      <c r="N29" s="216"/>
      <c r="O29" s="216"/>
      <c r="P29" s="210"/>
      <c r="Q29" s="228"/>
      <c r="R29" s="220"/>
      <c r="S29" s="220"/>
      <c r="T29" s="210"/>
      <c r="U29" s="210"/>
      <c r="V29" s="226"/>
      <c r="W29" s="224"/>
      <c r="X29" s="226"/>
      <c r="Y29" s="226"/>
      <c r="Z29" s="226"/>
      <c r="AA29" s="226"/>
      <c r="AB29" s="226"/>
      <c r="AC29" s="217"/>
      <c r="AH29" s="233"/>
      <c r="AI29" s="233"/>
      <c r="AJ29" s="233"/>
      <c r="AK29" s="233"/>
      <c r="AL29" s="233"/>
      <c r="AM29" s="233"/>
      <c r="AN29" s="233"/>
      <c r="AO29" s="233"/>
      <c r="AP29" s="233"/>
      <c r="AQ29" s="233"/>
      <c r="AR29" s="233"/>
      <c r="AS29" s="233"/>
    </row>
    <row r="30" spans="2:45" ht="17.05" customHeight="1" x14ac:dyDescent="0.3">
      <c r="B30" s="209"/>
      <c r="C30" s="245"/>
      <c r="D30" s="66"/>
      <c r="E30" s="67"/>
      <c r="F30" s="218"/>
      <c r="G30" s="218"/>
      <c r="H30" s="218"/>
      <c r="I30" s="218"/>
      <c r="J30" s="67"/>
      <c r="K30" s="68"/>
      <c r="L30" s="209"/>
      <c r="M30" s="209"/>
      <c r="N30" s="209"/>
      <c r="O30" s="209"/>
      <c r="P30" s="210"/>
      <c r="Q30" s="228"/>
      <c r="R30" s="220"/>
      <c r="S30" s="220"/>
      <c r="T30" s="210"/>
      <c r="U30" s="210"/>
      <c r="V30" s="226"/>
      <c r="W30" s="224"/>
      <c r="X30" s="226"/>
      <c r="Y30" s="226"/>
      <c r="Z30" s="226"/>
      <c r="AA30" s="226"/>
      <c r="AB30" s="226"/>
      <c r="AC30" s="217"/>
      <c r="AE30">
        <f>1.2-0.225</f>
        <v>0.97499999999999998</v>
      </c>
      <c r="AH30" s="233"/>
      <c r="AI30" s="233"/>
      <c r="AJ30" s="233"/>
      <c r="AK30" s="233"/>
      <c r="AL30" s="233"/>
      <c r="AM30" s="233"/>
      <c r="AN30" s="233"/>
      <c r="AO30" s="233"/>
      <c r="AP30" s="233"/>
      <c r="AQ30" s="233"/>
      <c r="AR30" s="233"/>
      <c r="AS30" s="233"/>
    </row>
    <row r="31" spans="2:45" ht="17.05" customHeight="1" x14ac:dyDescent="0.3">
      <c r="B31" s="215">
        <v>4</v>
      </c>
      <c r="C31" s="213" t="s">
        <v>157</v>
      </c>
      <c r="D31" s="61"/>
      <c r="E31" s="62"/>
      <c r="F31" s="243">
        <f>+F13</f>
        <v>1750</v>
      </c>
      <c r="G31" s="278"/>
      <c r="H31" s="278"/>
      <c r="I31" s="278"/>
      <c r="J31" s="62"/>
      <c r="K31" s="63"/>
      <c r="L31" s="215">
        <v>10</v>
      </c>
      <c r="M31" s="215">
        <v>130</v>
      </c>
      <c r="N31" s="210">
        <v>2</v>
      </c>
      <c r="O31" s="210">
        <v>1</v>
      </c>
      <c r="P31" s="228">
        <f>ROUND(AI6/(M31/1000)+1,0)</f>
        <v>1154</v>
      </c>
      <c r="Q31" s="228">
        <f>+SUMPRODUCT(D31:K36)</f>
        <v>1970</v>
      </c>
      <c r="R31" s="220">
        <f>(Q31-(2*L31*N31))/1000</f>
        <v>1.93</v>
      </c>
      <c r="S31" s="220">
        <f>+P34*R31</f>
        <v>2227.2199999999998</v>
      </c>
      <c r="T31" s="210">
        <f>ROUND((L31*L31)/162,3)</f>
        <v>0.61699999999999999</v>
      </c>
      <c r="U31" s="220">
        <f>+T31*S31</f>
        <v>1374.1947399999999</v>
      </c>
      <c r="V31" s="226">
        <f>IF($L31=8,$T31*$S31,"0")/1000</f>
        <v>0</v>
      </c>
      <c r="W31" s="226">
        <f>IF($L31=10,$T31*$S31,"0")/1000</f>
        <v>1.3741947399999999</v>
      </c>
      <c r="X31" s="223">
        <f>IF($L31=12,$T31*$S31,"0")/1000</f>
        <v>0</v>
      </c>
      <c r="Y31" s="226">
        <f>IF($L31=16,$T31*$S31,"0")/1000</f>
        <v>0</v>
      </c>
      <c r="Z31" s="226">
        <f>IF($L31=20,$T31*$S31,"0")/1000</f>
        <v>0</v>
      </c>
      <c r="AA31" s="226">
        <f>IF($L31=25,$T31*$S31,"0")/1000</f>
        <v>0</v>
      </c>
      <c r="AB31" s="226">
        <f>IF($L31=32,$T31*$S31,"0")/1000</f>
        <v>0</v>
      </c>
      <c r="AC31" s="217" t="s">
        <v>156</v>
      </c>
      <c r="AH31" s="233"/>
      <c r="AI31" s="233"/>
      <c r="AJ31" s="233"/>
      <c r="AK31" s="233"/>
      <c r="AL31" s="233"/>
      <c r="AM31" s="233"/>
      <c r="AN31" s="233"/>
      <c r="AO31" s="233"/>
      <c r="AP31" s="233"/>
      <c r="AQ31" s="233"/>
      <c r="AR31" s="233"/>
      <c r="AS31" s="233"/>
    </row>
    <row r="32" spans="2:45" ht="17.05" customHeight="1" x14ac:dyDescent="0.3">
      <c r="B32" s="216"/>
      <c r="C32" s="213"/>
      <c r="D32" s="55"/>
      <c r="E32" s="56"/>
      <c r="F32" s="247"/>
      <c r="G32" s="247"/>
      <c r="H32" s="247"/>
      <c r="I32" s="247"/>
      <c r="J32" s="56"/>
      <c r="K32" s="57"/>
      <c r="L32" s="216"/>
      <c r="M32" s="216"/>
      <c r="N32" s="210"/>
      <c r="O32" s="210"/>
      <c r="P32" s="228"/>
      <c r="Q32" s="228"/>
      <c r="R32" s="220"/>
      <c r="S32" s="220"/>
      <c r="T32" s="210"/>
      <c r="U32" s="210"/>
      <c r="V32" s="226"/>
      <c r="W32" s="226"/>
      <c r="X32" s="224"/>
      <c r="Y32" s="226"/>
      <c r="Z32" s="226"/>
      <c r="AA32" s="226"/>
      <c r="AB32" s="226"/>
      <c r="AC32" s="217"/>
      <c r="AH32" s="233"/>
      <c r="AI32" s="233"/>
      <c r="AJ32" s="233"/>
      <c r="AK32" s="233"/>
      <c r="AL32" s="233"/>
      <c r="AM32" s="233"/>
      <c r="AN32" s="233"/>
      <c r="AO32" s="233"/>
      <c r="AP32" s="233"/>
      <c r="AQ32" s="233"/>
      <c r="AR32" s="233"/>
      <c r="AS32" s="233"/>
    </row>
    <row r="33" spans="2:45" ht="17.05" customHeight="1" x14ac:dyDescent="0.3">
      <c r="B33" s="216"/>
      <c r="C33" s="213"/>
      <c r="D33" s="257">
        <f>200-45-45</f>
        <v>110</v>
      </c>
      <c r="E33" s="247"/>
      <c r="F33" s="61"/>
      <c r="G33" s="62"/>
      <c r="H33" s="62"/>
      <c r="I33" s="62"/>
      <c r="J33" s="257">
        <f>+$D$33</f>
        <v>110</v>
      </c>
      <c r="K33" s="248"/>
      <c r="L33" s="216"/>
      <c r="M33" s="216"/>
      <c r="N33" s="210"/>
      <c r="O33" s="210"/>
      <c r="P33" s="228"/>
      <c r="Q33" s="228"/>
      <c r="R33" s="220"/>
      <c r="S33" s="220"/>
      <c r="T33" s="210"/>
      <c r="U33" s="210"/>
      <c r="V33" s="226"/>
      <c r="W33" s="226"/>
      <c r="X33" s="224"/>
      <c r="Y33" s="226"/>
      <c r="Z33" s="226"/>
      <c r="AA33" s="226"/>
      <c r="AB33" s="226"/>
      <c r="AC33" s="217"/>
      <c r="AH33" s="233"/>
      <c r="AI33" s="233"/>
      <c r="AJ33" s="233"/>
      <c r="AK33" s="233"/>
      <c r="AL33" s="233"/>
      <c r="AM33" s="233"/>
      <c r="AN33" s="233"/>
      <c r="AO33" s="233"/>
      <c r="AP33" s="233"/>
      <c r="AQ33" s="233"/>
      <c r="AR33" s="233"/>
      <c r="AS33" s="233"/>
    </row>
    <row r="34" spans="2:45" ht="17.05" customHeight="1" x14ac:dyDescent="0.3">
      <c r="B34" s="216"/>
      <c r="C34" s="213"/>
      <c r="D34" s="257"/>
      <c r="E34" s="247"/>
      <c r="F34" s="55"/>
      <c r="G34" s="56"/>
      <c r="H34" s="56"/>
      <c r="I34" s="56"/>
      <c r="J34" s="257"/>
      <c r="K34" s="248"/>
      <c r="L34" s="216"/>
      <c r="M34" s="216"/>
      <c r="N34" s="210"/>
      <c r="O34" s="210"/>
      <c r="P34" s="210">
        <f>+O31*P31</f>
        <v>1154</v>
      </c>
      <c r="Q34" s="228"/>
      <c r="R34" s="220"/>
      <c r="S34" s="220"/>
      <c r="T34" s="210"/>
      <c r="U34" s="210"/>
      <c r="V34" s="226"/>
      <c r="W34" s="226"/>
      <c r="X34" s="224"/>
      <c r="Y34" s="226"/>
      <c r="Z34" s="226"/>
      <c r="AA34" s="226"/>
      <c r="AB34" s="226"/>
      <c r="AC34" s="217"/>
      <c r="AH34" s="233"/>
      <c r="AI34" s="233"/>
      <c r="AJ34" s="233"/>
      <c r="AK34" s="233"/>
      <c r="AL34" s="233"/>
      <c r="AM34" s="233"/>
      <c r="AN34" s="233"/>
      <c r="AO34" s="233"/>
      <c r="AP34" s="233"/>
      <c r="AQ34" s="233"/>
      <c r="AR34" s="233"/>
      <c r="AS34" s="233"/>
    </row>
    <row r="35" spans="2:45" ht="17.05" customHeight="1" x14ac:dyDescent="0.3">
      <c r="B35" s="216"/>
      <c r="C35" s="213"/>
      <c r="D35" s="55"/>
      <c r="E35" s="56"/>
      <c r="F35" s="56"/>
      <c r="G35" s="56"/>
      <c r="H35" s="56"/>
      <c r="I35" s="56"/>
      <c r="J35" s="56"/>
      <c r="K35" s="57"/>
      <c r="L35" s="216"/>
      <c r="M35" s="216"/>
      <c r="N35" s="210"/>
      <c r="O35" s="210"/>
      <c r="P35" s="210"/>
      <c r="Q35" s="228"/>
      <c r="R35" s="220"/>
      <c r="S35" s="220"/>
      <c r="T35" s="210"/>
      <c r="U35" s="210"/>
      <c r="V35" s="226"/>
      <c r="W35" s="226"/>
      <c r="X35" s="224"/>
      <c r="Y35" s="226"/>
      <c r="Z35" s="226"/>
      <c r="AA35" s="226"/>
      <c r="AB35" s="226"/>
      <c r="AC35" s="217"/>
      <c r="AH35" s="233"/>
      <c r="AI35" s="233"/>
      <c r="AJ35" s="233"/>
      <c r="AK35" s="233"/>
      <c r="AL35" s="233"/>
      <c r="AM35" s="233"/>
      <c r="AN35" s="233"/>
      <c r="AO35" s="233"/>
      <c r="AP35" s="233"/>
      <c r="AQ35" s="233"/>
      <c r="AR35" s="233"/>
      <c r="AS35" s="233"/>
    </row>
    <row r="36" spans="2:45" ht="17.05" customHeight="1" x14ac:dyDescent="0.3">
      <c r="B36" s="209"/>
      <c r="C36" s="213"/>
      <c r="D36" s="66"/>
      <c r="E36" s="67"/>
      <c r="F36" s="67"/>
      <c r="G36" s="67"/>
      <c r="H36" s="67"/>
      <c r="I36" s="67"/>
      <c r="J36" s="67"/>
      <c r="K36" s="68"/>
      <c r="L36" s="209"/>
      <c r="M36" s="209"/>
      <c r="N36" s="210"/>
      <c r="O36" s="210"/>
      <c r="P36" s="210"/>
      <c r="Q36" s="228"/>
      <c r="R36" s="220"/>
      <c r="S36" s="220"/>
      <c r="T36" s="210"/>
      <c r="U36" s="210"/>
      <c r="V36" s="226"/>
      <c r="W36" s="226"/>
      <c r="X36" s="224"/>
      <c r="Y36" s="226"/>
      <c r="Z36" s="226"/>
      <c r="AA36" s="226"/>
      <c r="AB36" s="226"/>
      <c r="AC36" s="217"/>
    </row>
    <row r="37" spans="2:45" ht="17.05" customHeight="1" x14ac:dyDescent="0.3">
      <c r="B37" s="215">
        <v>5</v>
      </c>
      <c r="C37" s="245" t="s">
        <v>158</v>
      </c>
      <c r="D37" s="61"/>
      <c r="E37" s="62"/>
      <c r="F37" s="62"/>
      <c r="G37" s="243">
        <f>200-45-45</f>
        <v>110</v>
      </c>
      <c r="H37" s="278"/>
      <c r="I37" s="62"/>
      <c r="J37" s="62"/>
      <c r="K37" s="63"/>
      <c r="L37" s="215">
        <v>10</v>
      </c>
      <c r="M37" s="215">
        <v>130</v>
      </c>
      <c r="N37" s="215">
        <v>2</v>
      </c>
      <c r="O37" s="215">
        <v>2</v>
      </c>
      <c r="P37" s="228">
        <f>ROUND(AI6/(M37/1000)+1,0)</f>
        <v>1154</v>
      </c>
      <c r="Q37" s="210">
        <f>+SUMPRODUCT(D37:K42)</f>
        <v>1875</v>
      </c>
      <c r="R37" s="220">
        <f>(Q37-(2*L37*N37))/1000</f>
        <v>1.835</v>
      </c>
      <c r="S37" s="222">
        <f>+P40*R37</f>
        <v>4235.18</v>
      </c>
      <c r="T37" s="210">
        <f>ROUND((L37*L37)/162,3)</f>
        <v>0.61699999999999999</v>
      </c>
      <c r="U37" s="220">
        <f>+T37*S37</f>
        <v>2613.1060600000001</v>
      </c>
      <c r="V37" s="226">
        <f>IF($L37=8,$T37*$S37,"0")/1000</f>
        <v>0</v>
      </c>
      <c r="W37" s="226">
        <f>IF($L37=10,$T37*$S37,"0")/1000</f>
        <v>2.6131060600000002</v>
      </c>
      <c r="X37" s="225">
        <f>IF($L37=12,$T37*$S37,"0")/1000</f>
        <v>0</v>
      </c>
      <c r="Y37" s="223">
        <f>IF($L37=16,$T37*$S37,"0")/1000</f>
        <v>0</v>
      </c>
      <c r="Z37" s="226">
        <f>IF($L37=20,$T37*$S37,"0")/1000</f>
        <v>0</v>
      </c>
      <c r="AA37" s="226">
        <f>IF($L37=25,$T37*$S37,"0")/1000</f>
        <v>0</v>
      </c>
      <c r="AB37" s="226">
        <f>IF($L37=32,$T37*$S37,"0")/1000</f>
        <v>0</v>
      </c>
      <c r="AC37" s="217" t="s">
        <v>159</v>
      </c>
    </row>
    <row r="38" spans="2:45" ht="17.05" customHeight="1" x14ac:dyDescent="0.3">
      <c r="B38" s="216"/>
      <c r="C38" s="245"/>
      <c r="D38" s="55"/>
      <c r="E38" s="56"/>
      <c r="F38" s="56"/>
      <c r="G38" s="61"/>
      <c r="H38" s="62"/>
      <c r="I38" s="56"/>
      <c r="J38" s="56"/>
      <c r="K38" s="57"/>
      <c r="L38" s="216"/>
      <c r="M38" s="216"/>
      <c r="N38" s="216"/>
      <c r="O38" s="216"/>
      <c r="P38" s="228"/>
      <c r="Q38" s="210"/>
      <c r="R38" s="220"/>
      <c r="S38" s="222"/>
      <c r="T38" s="210"/>
      <c r="U38" s="210"/>
      <c r="V38" s="226"/>
      <c r="W38" s="226"/>
      <c r="X38" s="226"/>
      <c r="Y38" s="224"/>
      <c r="Z38" s="226"/>
      <c r="AA38" s="226"/>
      <c r="AB38" s="226"/>
      <c r="AC38" s="217"/>
    </row>
    <row r="39" spans="2:45" ht="17.05" customHeight="1" x14ac:dyDescent="0.3">
      <c r="B39" s="216"/>
      <c r="C39" s="245"/>
      <c r="D39" s="257">
        <f>D26</f>
        <v>1655</v>
      </c>
      <c r="E39" s="247"/>
      <c r="F39" s="247"/>
      <c r="G39" s="55"/>
      <c r="H39" s="56"/>
      <c r="I39" s="56"/>
      <c r="J39" s="56"/>
      <c r="K39" s="57"/>
      <c r="L39" s="216"/>
      <c r="M39" s="216"/>
      <c r="N39" s="216"/>
      <c r="O39" s="216"/>
      <c r="P39" s="228"/>
      <c r="Q39" s="210"/>
      <c r="R39" s="220"/>
      <c r="S39" s="222"/>
      <c r="T39" s="210"/>
      <c r="U39" s="210"/>
      <c r="V39" s="226"/>
      <c r="W39" s="226"/>
      <c r="X39" s="226"/>
      <c r="Y39" s="224"/>
      <c r="Z39" s="226"/>
      <c r="AA39" s="226"/>
      <c r="AB39" s="226"/>
      <c r="AC39" s="217"/>
    </row>
    <row r="40" spans="2:45" ht="17.05" customHeight="1" x14ac:dyDescent="0.3">
      <c r="B40" s="216"/>
      <c r="C40" s="245"/>
      <c r="D40" s="257"/>
      <c r="E40" s="247"/>
      <c r="F40" s="247"/>
      <c r="G40" s="55"/>
      <c r="H40" s="56"/>
      <c r="I40" s="56"/>
      <c r="J40" s="56"/>
      <c r="K40" s="57"/>
      <c r="L40" s="216"/>
      <c r="M40" s="216"/>
      <c r="N40" s="216"/>
      <c r="O40" s="216"/>
      <c r="P40" s="210">
        <f>+O37*P37</f>
        <v>2308</v>
      </c>
      <c r="Q40" s="210"/>
      <c r="R40" s="220"/>
      <c r="S40" s="222"/>
      <c r="T40" s="210"/>
      <c r="U40" s="210"/>
      <c r="V40" s="226"/>
      <c r="W40" s="226"/>
      <c r="X40" s="226"/>
      <c r="Y40" s="224"/>
      <c r="Z40" s="226"/>
      <c r="AA40" s="226"/>
      <c r="AB40" s="226"/>
      <c r="AC40" s="217"/>
    </row>
    <row r="41" spans="2:45" ht="17.05" customHeight="1" x14ac:dyDescent="0.3">
      <c r="B41" s="216"/>
      <c r="C41" s="245"/>
      <c r="D41" s="55"/>
      <c r="E41" s="56"/>
      <c r="F41" s="56"/>
      <c r="G41" s="66"/>
      <c r="H41" s="67"/>
      <c r="I41" s="56"/>
      <c r="J41" s="56"/>
      <c r="K41" s="57"/>
      <c r="L41" s="216"/>
      <c r="M41" s="216"/>
      <c r="N41" s="216"/>
      <c r="O41" s="216"/>
      <c r="P41" s="210"/>
      <c r="Q41" s="210"/>
      <c r="R41" s="220"/>
      <c r="S41" s="222"/>
      <c r="T41" s="210"/>
      <c r="U41" s="210"/>
      <c r="V41" s="226"/>
      <c r="W41" s="226"/>
      <c r="X41" s="226"/>
      <c r="Y41" s="224"/>
      <c r="Z41" s="226"/>
      <c r="AA41" s="226"/>
      <c r="AB41" s="226"/>
      <c r="AC41" s="217"/>
    </row>
    <row r="42" spans="2:45" ht="17.05" customHeight="1" x14ac:dyDescent="0.3">
      <c r="B42" s="209"/>
      <c r="C42" s="245"/>
      <c r="D42" s="66"/>
      <c r="E42" s="67"/>
      <c r="F42" s="67"/>
      <c r="G42" s="244">
        <f>+$G$37</f>
        <v>110</v>
      </c>
      <c r="H42" s="244"/>
      <c r="I42" s="67"/>
      <c r="J42" s="67"/>
      <c r="K42" s="68"/>
      <c r="L42" s="209"/>
      <c r="M42" s="209"/>
      <c r="N42" s="209"/>
      <c r="O42" s="209"/>
      <c r="P42" s="210"/>
      <c r="Q42" s="210"/>
      <c r="R42" s="220"/>
      <c r="S42" s="222"/>
      <c r="T42" s="210"/>
      <c r="U42" s="210"/>
      <c r="V42" s="226"/>
      <c r="W42" s="226"/>
      <c r="X42" s="226"/>
      <c r="Y42" s="224"/>
      <c r="Z42" s="226"/>
      <c r="AA42" s="226"/>
      <c r="AB42" s="226"/>
      <c r="AC42" s="217"/>
    </row>
    <row r="43" spans="2:45" ht="17.05" customHeight="1" x14ac:dyDescent="0.3">
      <c r="B43" s="229" t="s">
        <v>160</v>
      </c>
      <c r="C43" s="245" t="s">
        <v>161</v>
      </c>
      <c r="D43" s="62"/>
      <c r="E43" s="62"/>
      <c r="F43" s="243">
        <f>15000-45-45</f>
        <v>14910</v>
      </c>
      <c r="G43" s="278"/>
      <c r="H43" s="278"/>
      <c r="I43" s="278"/>
      <c r="J43" s="62"/>
      <c r="K43" s="62"/>
      <c r="L43" s="210">
        <v>8</v>
      </c>
      <c r="M43" s="216">
        <v>200</v>
      </c>
      <c r="N43" s="216">
        <v>2</v>
      </c>
      <c r="O43" s="216">
        <v>4</v>
      </c>
      <c r="P43" s="210">
        <f>ROUND($F$13/M43+1,0)</f>
        <v>10</v>
      </c>
      <c r="Q43" s="209">
        <f>+SUMPRODUCT(D43:K48)</f>
        <v>15130</v>
      </c>
      <c r="R43" s="219">
        <f>(Q43-(2*L43*N43))/1000</f>
        <v>15.098000000000001</v>
      </c>
      <c r="S43" s="220">
        <f>+P46*R43</f>
        <v>603.92000000000007</v>
      </c>
      <c r="T43" s="209">
        <f>ROUND((L43*L43)/162,3)</f>
        <v>0.39500000000000002</v>
      </c>
      <c r="U43" s="220">
        <f>+T43*S43</f>
        <v>238.54840000000004</v>
      </c>
      <c r="V43" s="220">
        <f>IF($L43=8,$T43*$S43,"0")/1000</f>
        <v>0.23854840000000005</v>
      </c>
      <c r="W43" s="226"/>
      <c r="X43" s="225">
        <f>IF($L43=12,$T43*$S43,"0")/1000</f>
        <v>0</v>
      </c>
      <c r="Y43" s="226">
        <f>IF($L43=16,$T43*$S43,"0")/1000</f>
        <v>0</v>
      </c>
      <c r="Z43" s="226">
        <f>IF($L43=20,$T43*$S43,"0")/1000</f>
        <v>0</v>
      </c>
      <c r="AA43" s="226">
        <f>IF($L43=25,$T43*$S43,"0")/1000</f>
        <v>0</v>
      </c>
      <c r="AB43" s="226">
        <f>IF($L43=32,$T43*$S43,"0")/1000</f>
        <v>0</v>
      </c>
      <c r="AC43" s="58"/>
    </row>
    <row r="44" spans="2:45" ht="17.05" customHeight="1" x14ac:dyDescent="0.3">
      <c r="B44" s="230"/>
      <c r="C44" s="245"/>
      <c r="D44" s="247">
        <f>200-45-45</f>
        <v>110</v>
      </c>
      <c r="E44" s="247"/>
      <c r="F44" s="247"/>
      <c r="G44" s="247"/>
      <c r="H44" s="247"/>
      <c r="I44" s="247"/>
      <c r="J44" s="247">
        <f>+D44</f>
        <v>110</v>
      </c>
      <c r="K44" s="247"/>
      <c r="L44" s="210"/>
      <c r="M44" s="216"/>
      <c r="N44" s="216"/>
      <c r="O44" s="216"/>
      <c r="P44" s="210"/>
      <c r="Q44" s="210"/>
      <c r="R44" s="220"/>
      <c r="S44" s="220"/>
      <c r="T44" s="210"/>
      <c r="U44" s="210"/>
      <c r="V44" s="220"/>
      <c r="W44" s="226"/>
      <c r="X44" s="226"/>
      <c r="Y44" s="226"/>
      <c r="Z44" s="226"/>
      <c r="AA44" s="226"/>
      <c r="AB44" s="226"/>
      <c r="AC44" s="58"/>
    </row>
    <row r="45" spans="2:45" ht="17.05" customHeight="1" x14ac:dyDescent="0.3">
      <c r="B45" s="230"/>
      <c r="C45" s="245"/>
      <c r="D45" s="247"/>
      <c r="E45" s="247"/>
      <c r="F45" s="61"/>
      <c r="G45" s="62"/>
      <c r="H45" s="62"/>
      <c r="I45" s="63"/>
      <c r="J45" s="247"/>
      <c r="K45" s="247"/>
      <c r="L45" s="210"/>
      <c r="M45" s="216"/>
      <c r="N45" s="216"/>
      <c r="O45" s="216"/>
      <c r="P45" s="210"/>
      <c r="Q45" s="210"/>
      <c r="R45" s="220"/>
      <c r="S45" s="220"/>
      <c r="T45" s="210"/>
      <c r="U45" s="210"/>
      <c r="V45" s="220"/>
      <c r="W45" s="226"/>
      <c r="X45" s="226"/>
      <c r="Y45" s="226"/>
      <c r="Z45" s="226"/>
      <c r="AA45" s="226"/>
      <c r="AB45" s="226"/>
      <c r="AC45" s="58"/>
    </row>
    <row r="46" spans="2:45" ht="17.05" customHeight="1" x14ac:dyDescent="0.3">
      <c r="B46" s="230"/>
      <c r="C46" s="245"/>
      <c r="D46" s="247"/>
      <c r="E46" s="247"/>
      <c r="F46" s="55"/>
      <c r="G46" s="56"/>
      <c r="H46" s="56"/>
      <c r="I46" s="57"/>
      <c r="J46" s="247"/>
      <c r="K46" s="247"/>
      <c r="L46" s="210"/>
      <c r="M46" s="216"/>
      <c r="N46" s="216"/>
      <c r="O46" s="216"/>
      <c r="P46" s="210">
        <f>+O43*P43</f>
        <v>40</v>
      </c>
      <c r="Q46" s="210"/>
      <c r="R46" s="220"/>
      <c r="S46" s="220"/>
      <c r="T46" s="210"/>
      <c r="U46" s="210"/>
      <c r="V46" s="220"/>
      <c r="W46" s="226"/>
      <c r="X46" s="226"/>
      <c r="Y46" s="226"/>
      <c r="Z46" s="226"/>
      <c r="AA46" s="226"/>
      <c r="AB46" s="226"/>
      <c r="AC46" s="58"/>
    </row>
    <row r="47" spans="2:45" ht="17.05" customHeight="1" x14ac:dyDescent="0.45">
      <c r="B47" s="230"/>
      <c r="C47" s="245"/>
      <c r="D47" s="70"/>
      <c r="E47" s="70"/>
      <c r="F47" s="56"/>
      <c r="G47" s="56"/>
      <c r="H47" s="56"/>
      <c r="I47" s="56"/>
      <c r="J47" s="56"/>
      <c r="K47" s="56"/>
      <c r="L47" s="210"/>
      <c r="M47" s="216"/>
      <c r="N47" s="216"/>
      <c r="O47" s="216"/>
      <c r="P47" s="210"/>
      <c r="Q47" s="210"/>
      <c r="R47" s="220"/>
      <c r="S47" s="220"/>
      <c r="T47" s="210"/>
      <c r="U47" s="210"/>
      <c r="V47" s="220"/>
      <c r="W47" s="226"/>
      <c r="X47" s="226"/>
      <c r="Y47" s="226"/>
      <c r="Z47" s="226"/>
      <c r="AA47" s="226"/>
      <c r="AB47" s="226"/>
      <c r="AC47" s="58"/>
    </row>
    <row r="48" spans="2:45" ht="17.05" customHeight="1" x14ac:dyDescent="0.3">
      <c r="B48" s="227"/>
      <c r="C48" s="245"/>
      <c r="D48" s="67"/>
      <c r="E48" s="67"/>
      <c r="F48" s="67"/>
      <c r="G48" s="67"/>
      <c r="H48" s="67"/>
      <c r="I48" s="67"/>
      <c r="J48" s="67"/>
      <c r="K48" s="67"/>
      <c r="L48" s="210"/>
      <c r="M48" s="209"/>
      <c r="N48" s="209"/>
      <c r="O48" s="209"/>
      <c r="P48" s="210"/>
      <c r="Q48" s="210"/>
      <c r="R48" s="220"/>
      <c r="S48" s="220"/>
      <c r="T48" s="210"/>
      <c r="U48" s="210"/>
      <c r="V48" s="220"/>
      <c r="W48" s="226"/>
      <c r="X48" s="226"/>
      <c r="Y48" s="226"/>
      <c r="Z48" s="226"/>
      <c r="AA48" s="226"/>
      <c r="AB48" s="226"/>
      <c r="AC48" s="58"/>
    </row>
    <row r="49" spans="2:30" ht="17.05" customHeight="1" x14ac:dyDescent="0.3">
      <c r="B49" s="229" t="s">
        <v>162</v>
      </c>
      <c r="C49" s="245" t="s">
        <v>163</v>
      </c>
      <c r="D49" s="62"/>
      <c r="E49" s="62"/>
      <c r="F49" s="243">
        <f>F43</f>
        <v>14910</v>
      </c>
      <c r="G49" s="278"/>
      <c r="H49" s="278"/>
      <c r="I49" s="278"/>
      <c r="J49" s="62"/>
      <c r="K49" s="62"/>
      <c r="L49" s="210">
        <v>10</v>
      </c>
      <c r="M49" s="216">
        <v>130</v>
      </c>
      <c r="N49" s="216">
        <v>2</v>
      </c>
      <c r="O49" s="216">
        <v>4</v>
      </c>
      <c r="P49" s="210">
        <f>ROUND($D$39/M49+1,0)</f>
        <v>14</v>
      </c>
      <c r="Q49" s="209">
        <f>+SUMPRODUCT(D49:K54)</f>
        <v>15050</v>
      </c>
      <c r="R49" s="219">
        <f>(Q49-(2*L49*N49))/1000</f>
        <v>15.01</v>
      </c>
      <c r="S49" s="220">
        <f>+P52*R49</f>
        <v>840.56</v>
      </c>
      <c r="T49" s="209">
        <f>ROUND((L49*L49)/162,3)</f>
        <v>0.61699999999999999</v>
      </c>
      <c r="U49" s="220">
        <f>+T49*S49</f>
        <v>518.62551999999994</v>
      </c>
      <c r="V49" s="226">
        <f>IF($L49=8,$T49*$S49,"0")/1000</f>
        <v>0</v>
      </c>
      <c r="W49" s="226">
        <f>IF($L49=10,$T49*$S49,"0")/1000</f>
        <v>0.51862551999999995</v>
      </c>
      <c r="X49" s="225">
        <f>IF($L49=12,$T49*$S49,"0")/1000</f>
        <v>0</v>
      </c>
      <c r="Y49" s="226">
        <f>IF($L49=16,$T49*$S49,"0")/1000</f>
        <v>0</v>
      </c>
      <c r="Z49" s="226">
        <f>IF($L49=20,$T49*$S49,"0")/1000</f>
        <v>0</v>
      </c>
      <c r="AA49" s="226">
        <f>IF($L49=25,$T49*$S49,"0")/1000</f>
        <v>0</v>
      </c>
      <c r="AB49" s="226">
        <f>IF($L49=32,$T49*$S49,"0")/1000</f>
        <v>0</v>
      </c>
      <c r="AC49" s="217" t="s">
        <v>156</v>
      </c>
    </row>
    <row r="50" spans="2:30" ht="17.05" customHeight="1" x14ac:dyDescent="0.3">
      <c r="B50" s="230"/>
      <c r="C50" s="245"/>
      <c r="D50" s="247">
        <f>220-75-75</f>
        <v>70</v>
      </c>
      <c r="E50" s="247"/>
      <c r="F50" s="247"/>
      <c r="G50" s="247"/>
      <c r="H50" s="247"/>
      <c r="I50" s="247"/>
      <c r="J50" s="247">
        <f>+D50</f>
        <v>70</v>
      </c>
      <c r="K50" s="247"/>
      <c r="L50" s="210"/>
      <c r="M50" s="216"/>
      <c r="N50" s="216"/>
      <c r="O50" s="216"/>
      <c r="P50" s="210"/>
      <c r="Q50" s="210"/>
      <c r="R50" s="220"/>
      <c r="S50" s="220"/>
      <c r="T50" s="210"/>
      <c r="U50" s="210"/>
      <c r="V50" s="226"/>
      <c r="W50" s="226"/>
      <c r="X50" s="226"/>
      <c r="Y50" s="226"/>
      <c r="Z50" s="226"/>
      <c r="AA50" s="226"/>
      <c r="AB50" s="226"/>
      <c r="AC50" s="217"/>
    </row>
    <row r="51" spans="2:30" ht="17.05" customHeight="1" x14ac:dyDescent="0.3">
      <c r="B51" s="230"/>
      <c r="C51" s="245"/>
      <c r="D51" s="247"/>
      <c r="E51" s="247"/>
      <c r="F51" s="61"/>
      <c r="G51" s="62"/>
      <c r="H51" s="62"/>
      <c r="I51" s="63"/>
      <c r="J51" s="247"/>
      <c r="K51" s="247"/>
      <c r="L51" s="210"/>
      <c r="M51" s="216"/>
      <c r="N51" s="216"/>
      <c r="O51" s="216"/>
      <c r="P51" s="210"/>
      <c r="Q51" s="210"/>
      <c r="R51" s="220"/>
      <c r="S51" s="220"/>
      <c r="T51" s="210"/>
      <c r="U51" s="210"/>
      <c r="V51" s="226"/>
      <c r="W51" s="226"/>
      <c r="X51" s="226"/>
      <c r="Y51" s="226"/>
      <c r="Z51" s="226"/>
      <c r="AA51" s="226"/>
      <c r="AB51" s="226"/>
      <c r="AC51" s="217"/>
    </row>
    <row r="52" spans="2:30" ht="17.05" customHeight="1" x14ac:dyDescent="0.3">
      <c r="B52" s="230"/>
      <c r="C52" s="245"/>
      <c r="D52" s="247"/>
      <c r="E52" s="247"/>
      <c r="F52" s="55"/>
      <c r="G52" s="56"/>
      <c r="H52" s="56"/>
      <c r="I52" s="57"/>
      <c r="J52" s="247"/>
      <c r="K52" s="247"/>
      <c r="L52" s="210"/>
      <c r="M52" s="216"/>
      <c r="N52" s="216"/>
      <c r="O52" s="216"/>
      <c r="P52" s="210">
        <f>+O49*P49</f>
        <v>56</v>
      </c>
      <c r="Q52" s="210"/>
      <c r="R52" s="220"/>
      <c r="S52" s="220"/>
      <c r="T52" s="210"/>
      <c r="U52" s="210"/>
      <c r="V52" s="226"/>
      <c r="W52" s="226"/>
      <c r="X52" s="226"/>
      <c r="Y52" s="226"/>
      <c r="Z52" s="226"/>
      <c r="AA52" s="226"/>
      <c r="AB52" s="226"/>
      <c r="AC52" s="217"/>
    </row>
    <row r="53" spans="2:30" ht="17.05" customHeight="1" x14ac:dyDescent="0.45">
      <c r="B53" s="230"/>
      <c r="C53" s="245"/>
      <c r="D53" s="70"/>
      <c r="E53" s="70"/>
      <c r="F53" s="56"/>
      <c r="G53" s="56"/>
      <c r="H53" s="56"/>
      <c r="I53" s="56"/>
      <c r="J53" s="56"/>
      <c r="K53" s="56"/>
      <c r="L53" s="210"/>
      <c r="M53" s="216"/>
      <c r="N53" s="216"/>
      <c r="O53" s="216"/>
      <c r="P53" s="210"/>
      <c r="Q53" s="210"/>
      <c r="R53" s="220"/>
      <c r="S53" s="220"/>
      <c r="T53" s="210"/>
      <c r="U53" s="210"/>
      <c r="V53" s="226"/>
      <c r="W53" s="226"/>
      <c r="X53" s="226"/>
      <c r="Y53" s="226"/>
      <c r="Z53" s="226"/>
      <c r="AA53" s="226"/>
      <c r="AB53" s="226"/>
      <c r="AC53" s="217"/>
    </row>
    <row r="54" spans="2:30" ht="17.05" customHeight="1" x14ac:dyDescent="0.3">
      <c r="B54" s="227"/>
      <c r="C54" s="245"/>
      <c r="D54" s="67"/>
      <c r="E54" s="67"/>
      <c r="F54" s="67"/>
      <c r="G54" s="67"/>
      <c r="H54" s="67"/>
      <c r="I54" s="67"/>
      <c r="J54" s="67"/>
      <c r="K54" s="67"/>
      <c r="L54" s="210"/>
      <c r="M54" s="209"/>
      <c r="N54" s="209"/>
      <c r="O54" s="209"/>
      <c r="P54" s="210"/>
      <c r="Q54" s="210"/>
      <c r="R54" s="220"/>
      <c r="S54" s="220"/>
      <c r="T54" s="210"/>
      <c r="U54" s="210"/>
      <c r="V54" s="226"/>
      <c r="W54" s="226"/>
      <c r="X54" s="226"/>
      <c r="Y54" s="226"/>
      <c r="Z54" s="226"/>
      <c r="AA54" s="226"/>
      <c r="AB54" s="226"/>
      <c r="AC54" s="217"/>
    </row>
    <row r="55" spans="2:30" ht="33.950000000000003" customHeight="1" x14ac:dyDescent="0.3">
      <c r="B55" s="56"/>
      <c r="C55" s="245" t="s">
        <v>164</v>
      </c>
      <c r="D55" s="245"/>
      <c r="E55" s="245"/>
      <c r="F55" s="245"/>
      <c r="G55" s="245"/>
      <c r="H55" s="245"/>
      <c r="I55" s="245"/>
      <c r="J55" s="245"/>
      <c r="K55" s="245"/>
      <c r="L55" s="245"/>
      <c r="M55" s="245"/>
      <c r="N55" s="245"/>
      <c r="O55" s="245"/>
      <c r="P55" s="245"/>
      <c r="Q55" s="246" t="s">
        <v>165</v>
      </c>
      <c r="R55" s="218"/>
      <c r="S55" s="218"/>
      <c r="T55" s="218"/>
      <c r="U55" s="218"/>
      <c r="V55" s="60">
        <f t="shared" ref="V55:AB55" si="0">+SUM(V13:V54)</f>
        <v>2.0053454799999999</v>
      </c>
      <c r="W55" s="60">
        <f t="shared" si="0"/>
        <v>8.0802566799999997</v>
      </c>
      <c r="X55" s="60">
        <f t="shared" si="0"/>
        <v>0</v>
      </c>
      <c r="Y55" s="60">
        <f t="shared" si="0"/>
        <v>0</v>
      </c>
      <c r="Z55" s="60">
        <f t="shared" si="0"/>
        <v>0</v>
      </c>
      <c r="AA55" s="60">
        <f t="shared" si="0"/>
        <v>0</v>
      </c>
      <c r="AB55" s="60">
        <f t="shared" si="0"/>
        <v>0</v>
      </c>
    </row>
    <row r="56" spans="2:30" ht="33.950000000000003" customHeight="1" x14ac:dyDescent="0.3">
      <c r="B56" s="56"/>
      <c r="C56" s="245" t="s">
        <v>166</v>
      </c>
      <c r="D56" s="245"/>
      <c r="E56" s="245"/>
      <c r="F56" s="245"/>
      <c r="G56" s="245"/>
      <c r="H56" s="245"/>
      <c r="I56" s="245"/>
      <c r="J56" s="245"/>
      <c r="K56" s="245"/>
      <c r="L56" s="245"/>
      <c r="M56" s="245"/>
      <c r="N56" s="245"/>
      <c r="O56" s="245"/>
      <c r="P56" s="245"/>
      <c r="Q56" s="246" t="s">
        <v>167</v>
      </c>
      <c r="R56" s="218"/>
      <c r="S56" s="218"/>
      <c r="T56" s="218"/>
      <c r="U56" s="218"/>
      <c r="V56" s="282">
        <f>+SUM(V55:AB55)</f>
        <v>10.085602160000001</v>
      </c>
      <c r="W56" s="283"/>
      <c r="X56" s="283"/>
      <c r="Y56" s="283"/>
      <c r="Z56" s="283"/>
      <c r="AA56" s="283"/>
      <c r="AB56" s="208"/>
      <c r="AD56" s="72"/>
    </row>
    <row r="57" spans="2:30" x14ac:dyDescent="0.3">
      <c r="B57" s="73"/>
      <c r="C57" s="74"/>
      <c r="D57" s="73"/>
      <c r="E57" s="73"/>
      <c r="F57" s="73"/>
      <c r="G57" s="73"/>
      <c r="H57" s="73"/>
      <c r="I57" s="73"/>
      <c r="J57" s="73"/>
      <c r="K57" s="73"/>
      <c r="L57" s="73"/>
      <c r="M57" s="73"/>
      <c r="N57" s="73"/>
      <c r="O57" s="73"/>
      <c r="P57" s="73"/>
      <c r="Q57" s="73"/>
      <c r="R57" s="73"/>
      <c r="S57" s="73"/>
      <c r="T57" s="73"/>
      <c r="U57" s="73"/>
      <c r="Y57" s="72">
        <f>V56</f>
        <v>10.085602160000001</v>
      </c>
    </row>
    <row r="58" spans="2:30" x14ac:dyDescent="0.3">
      <c r="B58" s="73"/>
      <c r="C58" s="74"/>
      <c r="D58" s="73"/>
      <c r="E58" s="73"/>
      <c r="F58" s="73"/>
      <c r="G58" s="73"/>
      <c r="H58" s="73"/>
      <c r="I58" s="73"/>
      <c r="J58" s="73"/>
      <c r="K58" s="73"/>
      <c r="L58" s="73"/>
      <c r="M58" s="73"/>
      <c r="N58" s="73"/>
      <c r="O58" s="73"/>
      <c r="P58" s="73"/>
      <c r="Q58" s="73"/>
      <c r="R58" s="73"/>
      <c r="S58" s="73"/>
      <c r="T58" s="73"/>
      <c r="U58" s="73"/>
    </row>
    <row r="59" spans="2:30" x14ac:dyDescent="0.3">
      <c r="B59" s="73"/>
      <c r="C59" s="74"/>
      <c r="D59" s="73"/>
      <c r="E59" s="73"/>
      <c r="F59" s="73"/>
      <c r="G59" s="73"/>
      <c r="H59" s="73"/>
      <c r="I59" s="73"/>
      <c r="J59" s="73"/>
      <c r="K59" s="73"/>
      <c r="L59" s="73"/>
      <c r="M59" s="73"/>
      <c r="N59" s="73"/>
      <c r="O59" s="73"/>
      <c r="P59" s="73"/>
      <c r="Q59" s="73"/>
      <c r="R59" s="73"/>
      <c r="S59" s="73"/>
      <c r="T59" s="73"/>
      <c r="U59" s="73"/>
    </row>
    <row r="60" spans="2:30" x14ac:dyDescent="0.3">
      <c r="B60" s="73"/>
      <c r="C60" s="74"/>
      <c r="D60" s="73"/>
      <c r="E60" s="73"/>
      <c r="F60" s="73"/>
      <c r="G60" s="73"/>
      <c r="H60" s="73"/>
      <c r="I60" s="73"/>
      <c r="J60" s="73"/>
      <c r="K60" s="73"/>
      <c r="L60" s="73"/>
      <c r="M60" s="73"/>
      <c r="N60" s="73"/>
      <c r="O60" s="73"/>
      <c r="P60" s="73"/>
      <c r="Q60" s="73"/>
      <c r="R60" s="73"/>
      <c r="S60" s="73"/>
      <c r="T60" s="73"/>
      <c r="U60" s="73"/>
    </row>
    <row r="61" spans="2:30" x14ac:dyDescent="0.3">
      <c r="B61" s="73"/>
      <c r="C61" s="74"/>
      <c r="D61" s="73"/>
      <c r="E61" s="73"/>
      <c r="F61" s="73"/>
      <c r="G61" s="73"/>
      <c r="H61" s="73"/>
      <c r="I61" s="73"/>
      <c r="J61" s="73"/>
      <c r="K61" s="73"/>
      <c r="L61" s="73"/>
      <c r="M61" s="73"/>
      <c r="N61" s="73"/>
      <c r="O61" s="73"/>
      <c r="P61" s="73"/>
      <c r="Q61" s="73"/>
      <c r="R61" s="73"/>
      <c r="S61" s="73"/>
      <c r="T61" s="73"/>
      <c r="U61" s="73"/>
    </row>
    <row r="62" spans="2:30" x14ac:dyDescent="0.3">
      <c r="B62" s="73"/>
      <c r="C62" s="74"/>
      <c r="D62" s="73"/>
      <c r="E62" s="73"/>
      <c r="F62" s="73"/>
      <c r="G62" s="73"/>
      <c r="H62" s="73"/>
      <c r="I62" s="73"/>
      <c r="J62" s="73"/>
      <c r="K62" s="73"/>
      <c r="L62" s="73"/>
      <c r="M62" s="73"/>
      <c r="N62" s="73"/>
      <c r="O62" s="73"/>
      <c r="P62" s="73"/>
      <c r="Q62" s="73"/>
      <c r="R62" s="73"/>
      <c r="S62" s="73"/>
      <c r="T62" s="73"/>
      <c r="U62" s="73"/>
    </row>
    <row r="63" spans="2:30" x14ac:dyDescent="0.3">
      <c r="B63" s="73"/>
      <c r="C63" s="74"/>
      <c r="D63" s="73"/>
      <c r="E63" s="73"/>
      <c r="F63" s="73"/>
      <c r="G63" s="73"/>
      <c r="H63" s="73"/>
      <c r="I63" s="73"/>
      <c r="J63" s="73"/>
      <c r="K63" s="73"/>
      <c r="L63" s="73"/>
      <c r="M63" s="73"/>
      <c r="N63" s="73"/>
      <c r="O63" s="73"/>
      <c r="P63" s="73"/>
      <c r="Q63" s="73"/>
      <c r="R63" s="73"/>
      <c r="S63" s="73"/>
      <c r="T63" s="73"/>
      <c r="U63" s="73"/>
    </row>
    <row r="64" spans="2:30" x14ac:dyDescent="0.3">
      <c r="B64" s="73"/>
      <c r="C64" s="74"/>
      <c r="D64" s="73"/>
      <c r="E64" s="73"/>
      <c r="F64" s="73"/>
      <c r="G64" s="73"/>
      <c r="H64" s="73"/>
      <c r="I64" s="73"/>
      <c r="J64" s="73"/>
      <c r="K64" s="73"/>
      <c r="L64" s="73"/>
      <c r="M64" s="73"/>
      <c r="N64" s="73"/>
      <c r="O64" s="73"/>
      <c r="P64" s="73"/>
      <c r="Q64" s="73"/>
      <c r="R64" s="73"/>
      <c r="S64" s="73"/>
      <c r="T64" s="73"/>
      <c r="U64" s="73"/>
    </row>
    <row r="65" spans="2:21" x14ac:dyDescent="0.3">
      <c r="B65" s="73"/>
      <c r="C65" s="74"/>
      <c r="D65" s="73"/>
      <c r="E65" s="73"/>
      <c r="F65" s="73"/>
      <c r="G65" s="73"/>
      <c r="H65" s="73"/>
      <c r="I65" s="73"/>
      <c r="J65" s="73"/>
      <c r="K65" s="73"/>
      <c r="L65" s="73"/>
      <c r="M65" s="73"/>
      <c r="N65" s="73"/>
      <c r="O65" s="73"/>
      <c r="P65" s="73"/>
      <c r="Q65" s="73"/>
      <c r="R65" s="73"/>
      <c r="S65" s="73"/>
      <c r="T65" s="73"/>
      <c r="U65" s="73"/>
    </row>
    <row r="66" spans="2:21" x14ac:dyDescent="0.3">
      <c r="B66" s="73"/>
      <c r="C66" s="74"/>
      <c r="D66" s="73"/>
      <c r="E66" s="73"/>
      <c r="F66" s="73"/>
      <c r="G66" s="73"/>
      <c r="H66" s="73"/>
      <c r="I66" s="73"/>
      <c r="J66" s="73"/>
      <c r="K66" s="73"/>
      <c r="L66" s="73"/>
      <c r="M66" s="73"/>
      <c r="N66" s="73"/>
      <c r="O66" s="73"/>
      <c r="P66" s="73"/>
      <c r="Q66" s="73"/>
      <c r="R66" s="73"/>
      <c r="S66" s="73"/>
      <c r="T66" s="73"/>
      <c r="U66" s="73"/>
    </row>
    <row r="67" spans="2:21" x14ac:dyDescent="0.3">
      <c r="B67" s="73"/>
      <c r="C67" s="74"/>
      <c r="D67" s="73"/>
      <c r="E67" s="73"/>
      <c r="F67" s="73"/>
      <c r="G67" s="73"/>
      <c r="H67" s="73"/>
      <c r="I67" s="73"/>
      <c r="J67" s="73"/>
      <c r="K67" s="73"/>
      <c r="L67" s="73"/>
      <c r="M67" s="73"/>
      <c r="N67" s="73"/>
      <c r="O67" s="73"/>
      <c r="P67" s="73"/>
      <c r="Q67" s="73"/>
      <c r="R67" s="73"/>
      <c r="S67" s="73"/>
      <c r="T67" s="73"/>
      <c r="U67" s="73"/>
    </row>
    <row r="68" spans="2:21" x14ac:dyDescent="0.3">
      <c r="B68" s="73"/>
      <c r="C68" s="74"/>
      <c r="D68" s="73"/>
      <c r="E68" s="73"/>
      <c r="F68" s="73"/>
      <c r="G68" s="73"/>
      <c r="H68" s="73"/>
      <c r="I68" s="73"/>
      <c r="J68" s="73"/>
      <c r="K68" s="73"/>
      <c r="L68" s="73"/>
      <c r="M68" s="73"/>
      <c r="N68" s="73"/>
      <c r="O68" s="73"/>
      <c r="P68" s="73"/>
      <c r="Q68" s="73"/>
      <c r="R68" s="73"/>
      <c r="S68" s="73"/>
      <c r="T68" s="73"/>
      <c r="U68" s="73"/>
    </row>
    <row r="69" spans="2:21" x14ac:dyDescent="0.3">
      <c r="B69" s="73"/>
      <c r="C69" s="74"/>
      <c r="D69" s="73"/>
      <c r="E69" s="73"/>
      <c r="F69" s="73"/>
      <c r="G69" s="73"/>
      <c r="H69" s="73"/>
      <c r="I69" s="73"/>
      <c r="J69" s="73"/>
      <c r="K69" s="73"/>
      <c r="L69" s="73"/>
      <c r="M69" s="73"/>
      <c r="N69" s="73"/>
      <c r="O69" s="73"/>
      <c r="P69" s="73"/>
      <c r="Q69" s="73"/>
      <c r="R69" s="73"/>
      <c r="S69" s="73"/>
      <c r="T69" s="73"/>
      <c r="U69" s="73"/>
    </row>
    <row r="70" spans="2:21" x14ac:dyDescent="0.3">
      <c r="B70" s="73"/>
      <c r="C70" s="74"/>
      <c r="D70" s="73"/>
      <c r="E70" s="73"/>
      <c r="F70" s="73"/>
      <c r="G70" s="73"/>
      <c r="H70" s="73"/>
      <c r="I70" s="73"/>
      <c r="J70" s="73"/>
      <c r="K70" s="73"/>
      <c r="L70" s="73"/>
      <c r="M70" s="73"/>
      <c r="N70" s="73"/>
      <c r="O70" s="73"/>
      <c r="P70" s="73"/>
      <c r="Q70" s="73"/>
      <c r="R70" s="73"/>
      <c r="S70" s="73"/>
      <c r="T70" s="73"/>
      <c r="U70" s="73"/>
    </row>
    <row r="71" spans="2:21" x14ac:dyDescent="0.3">
      <c r="B71" s="73"/>
      <c r="C71" s="74"/>
      <c r="D71" s="73"/>
      <c r="E71" s="73"/>
      <c r="F71" s="73"/>
      <c r="G71" s="73"/>
      <c r="H71" s="73"/>
      <c r="I71" s="73"/>
      <c r="J71" s="73"/>
      <c r="K71" s="73"/>
      <c r="L71" s="73"/>
      <c r="M71" s="73"/>
      <c r="N71" s="73"/>
      <c r="O71" s="73"/>
      <c r="P71" s="73"/>
      <c r="Q71" s="73"/>
      <c r="R71" s="73"/>
      <c r="S71" s="73"/>
      <c r="T71" s="73"/>
      <c r="U71" s="73"/>
    </row>
    <row r="72" spans="2:21" x14ac:dyDescent="0.3">
      <c r="B72" s="73"/>
      <c r="C72" s="74"/>
      <c r="D72" s="73"/>
      <c r="E72" s="73"/>
      <c r="F72" s="73"/>
      <c r="G72" s="73"/>
      <c r="H72" s="73"/>
      <c r="I72" s="73"/>
      <c r="J72" s="73"/>
      <c r="K72" s="73"/>
      <c r="L72" s="73"/>
      <c r="M72" s="73"/>
      <c r="N72" s="73"/>
      <c r="O72" s="73"/>
      <c r="P72" s="73"/>
      <c r="Q72" s="73"/>
      <c r="R72" s="73"/>
      <c r="S72" s="73"/>
      <c r="T72" s="73"/>
      <c r="U72" s="73"/>
    </row>
    <row r="73" spans="2:21" x14ac:dyDescent="0.3">
      <c r="B73" s="73"/>
      <c r="C73" s="74"/>
      <c r="D73" s="73"/>
      <c r="E73" s="73"/>
      <c r="F73" s="73"/>
      <c r="G73" s="73"/>
      <c r="H73" s="73"/>
      <c r="I73" s="73"/>
      <c r="J73" s="73"/>
      <c r="K73" s="73"/>
      <c r="L73" s="73"/>
      <c r="M73" s="73"/>
      <c r="N73" s="73"/>
      <c r="O73" s="73"/>
      <c r="P73" s="73"/>
      <c r="Q73" s="73"/>
      <c r="R73" s="73"/>
      <c r="S73" s="73"/>
      <c r="T73" s="73"/>
      <c r="U73" s="73"/>
    </row>
    <row r="74" spans="2:21" x14ac:dyDescent="0.3">
      <c r="B74" s="73"/>
      <c r="C74" s="74"/>
      <c r="D74" s="73"/>
      <c r="E74" s="73"/>
      <c r="F74" s="73"/>
      <c r="G74" s="73"/>
      <c r="H74" s="73"/>
      <c r="I74" s="73"/>
      <c r="J74" s="73"/>
      <c r="K74" s="73"/>
      <c r="L74" s="73"/>
      <c r="M74" s="73"/>
      <c r="N74" s="73"/>
      <c r="O74" s="73"/>
      <c r="P74" s="73"/>
      <c r="Q74" s="73"/>
      <c r="R74" s="73"/>
      <c r="S74" s="73"/>
      <c r="T74" s="73"/>
      <c r="U74" s="73"/>
    </row>
    <row r="75" spans="2:21" x14ac:dyDescent="0.3">
      <c r="B75" s="73"/>
      <c r="C75" s="74"/>
      <c r="D75" s="73"/>
      <c r="E75" s="73"/>
      <c r="F75" s="73"/>
      <c r="G75" s="73"/>
      <c r="H75" s="73"/>
      <c r="I75" s="73"/>
      <c r="J75" s="73"/>
      <c r="K75" s="73"/>
      <c r="L75" s="73"/>
      <c r="M75" s="73"/>
      <c r="N75" s="73"/>
      <c r="O75" s="73"/>
      <c r="P75" s="73"/>
      <c r="Q75" s="73"/>
      <c r="R75" s="73"/>
      <c r="S75" s="73"/>
      <c r="T75" s="73"/>
      <c r="U75" s="73"/>
    </row>
    <row r="76" spans="2:21" x14ac:dyDescent="0.3">
      <c r="B76" s="73"/>
      <c r="C76" s="74"/>
      <c r="D76" s="73"/>
      <c r="E76" s="73"/>
      <c r="F76" s="73"/>
      <c r="G76" s="73"/>
      <c r="H76" s="73"/>
      <c r="I76" s="73"/>
      <c r="J76" s="73"/>
      <c r="K76" s="73"/>
      <c r="L76" s="73"/>
      <c r="M76" s="73"/>
      <c r="N76" s="73"/>
      <c r="O76" s="73"/>
      <c r="P76" s="73"/>
      <c r="Q76" s="73"/>
      <c r="R76" s="73"/>
      <c r="S76" s="73"/>
      <c r="T76" s="73"/>
      <c r="U76" s="73"/>
    </row>
    <row r="77" spans="2:21" x14ac:dyDescent="0.3">
      <c r="B77" s="73"/>
      <c r="C77" s="74"/>
      <c r="D77" s="73"/>
      <c r="E77" s="73"/>
      <c r="F77" s="73"/>
      <c r="G77" s="73"/>
      <c r="H77" s="73"/>
      <c r="I77" s="73"/>
      <c r="J77" s="73"/>
      <c r="K77" s="73"/>
      <c r="L77" s="73"/>
      <c r="M77" s="73"/>
      <c r="N77" s="73"/>
      <c r="O77" s="73"/>
      <c r="P77" s="73"/>
      <c r="Q77" s="73"/>
      <c r="R77" s="73"/>
      <c r="S77" s="73"/>
      <c r="T77" s="73"/>
      <c r="U77" s="73"/>
    </row>
    <row r="78" spans="2:21" x14ac:dyDescent="0.3">
      <c r="B78" s="73"/>
      <c r="C78" s="74"/>
      <c r="D78" s="73"/>
      <c r="E78" s="73"/>
      <c r="F78" s="73"/>
      <c r="G78" s="73"/>
      <c r="H78" s="73"/>
      <c r="I78" s="73"/>
      <c r="J78" s="73"/>
      <c r="K78" s="73"/>
      <c r="L78" s="73"/>
      <c r="M78" s="73"/>
      <c r="N78" s="73"/>
      <c r="O78" s="73"/>
      <c r="P78" s="73"/>
      <c r="Q78" s="73"/>
      <c r="R78" s="73"/>
      <c r="S78" s="73"/>
      <c r="T78" s="73"/>
      <c r="U78" s="73"/>
    </row>
    <row r="79" spans="2:21" x14ac:dyDescent="0.3">
      <c r="B79" s="73"/>
      <c r="C79" s="74"/>
      <c r="D79" s="73"/>
      <c r="E79" s="73"/>
      <c r="F79" s="73"/>
      <c r="G79" s="73"/>
      <c r="H79" s="73"/>
      <c r="I79" s="73"/>
      <c r="J79" s="73"/>
      <c r="K79" s="73"/>
      <c r="L79" s="73"/>
      <c r="M79" s="73"/>
      <c r="N79" s="73"/>
      <c r="O79" s="73"/>
      <c r="P79" s="73"/>
      <c r="Q79" s="73"/>
      <c r="R79" s="73"/>
      <c r="S79" s="73"/>
      <c r="T79" s="73"/>
      <c r="U79" s="73"/>
    </row>
    <row r="80" spans="2:21" x14ac:dyDescent="0.3">
      <c r="B80" s="73"/>
      <c r="C80" s="74"/>
      <c r="D80" s="73"/>
      <c r="E80" s="73"/>
      <c r="F80" s="73"/>
      <c r="G80" s="73"/>
      <c r="H80" s="73"/>
      <c r="I80" s="73"/>
      <c r="J80" s="73"/>
      <c r="K80" s="73"/>
      <c r="L80" s="73"/>
      <c r="M80" s="73"/>
      <c r="N80" s="73"/>
      <c r="O80" s="73"/>
      <c r="P80" s="73"/>
      <c r="Q80" s="73"/>
      <c r="R80" s="73"/>
      <c r="S80" s="73"/>
      <c r="T80" s="73"/>
      <c r="U80" s="73"/>
    </row>
    <row r="81" spans="2:21" x14ac:dyDescent="0.3">
      <c r="B81" s="73"/>
      <c r="C81" s="74"/>
      <c r="D81" s="73"/>
      <c r="E81" s="73"/>
      <c r="F81" s="73"/>
      <c r="G81" s="73"/>
      <c r="H81" s="73"/>
      <c r="I81" s="73"/>
      <c r="J81" s="73"/>
      <c r="K81" s="73"/>
      <c r="L81" s="73"/>
      <c r="M81" s="73"/>
      <c r="N81" s="73"/>
      <c r="O81" s="73"/>
      <c r="P81" s="73"/>
      <c r="Q81" s="73"/>
      <c r="R81" s="73"/>
      <c r="S81" s="73"/>
      <c r="T81" s="73"/>
      <c r="U81" s="73"/>
    </row>
    <row r="82" spans="2:21" x14ac:dyDescent="0.3">
      <c r="B82" s="73"/>
      <c r="C82" s="74"/>
      <c r="D82" s="73"/>
      <c r="E82" s="73"/>
      <c r="F82" s="73"/>
      <c r="G82" s="73"/>
      <c r="H82" s="73"/>
      <c r="I82" s="73"/>
      <c r="J82" s="73"/>
      <c r="K82" s="73"/>
      <c r="L82" s="73"/>
      <c r="M82" s="73"/>
      <c r="N82" s="73"/>
      <c r="O82" s="73"/>
      <c r="P82" s="73"/>
      <c r="Q82" s="73"/>
      <c r="R82" s="73"/>
      <c r="S82" s="73"/>
      <c r="T82" s="73"/>
      <c r="U82" s="73"/>
    </row>
    <row r="83" spans="2:21" x14ac:dyDescent="0.3">
      <c r="B83" s="73"/>
      <c r="C83" s="74"/>
      <c r="D83" s="73"/>
      <c r="E83" s="73"/>
      <c r="F83" s="73"/>
      <c r="G83" s="73"/>
      <c r="H83" s="73"/>
      <c r="I83" s="73"/>
      <c r="J83" s="73"/>
      <c r="K83" s="73"/>
      <c r="L83" s="73"/>
      <c r="M83" s="73"/>
      <c r="N83" s="73"/>
      <c r="O83" s="73"/>
      <c r="P83" s="73"/>
      <c r="Q83" s="73"/>
      <c r="R83" s="73"/>
      <c r="S83" s="73"/>
      <c r="T83" s="73"/>
      <c r="U83" s="73"/>
    </row>
    <row r="84" spans="2:21" x14ac:dyDescent="0.3">
      <c r="B84" s="73"/>
      <c r="C84" s="74"/>
      <c r="D84" s="73"/>
      <c r="E84" s="73"/>
      <c r="F84" s="73"/>
      <c r="G84" s="73"/>
      <c r="H84" s="73"/>
      <c r="I84" s="73"/>
      <c r="J84" s="73"/>
      <c r="K84" s="73"/>
      <c r="L84" s="73"/>
      <c r="M84" s="73"/>
      <c r="N84" s="73"/>
      <c r="O84" s="73"/>
      <c r="P84" s="73"/>
      <c r="Q84" s="73"/>
      <c r="R84" s="73"/>
      <c r="S84" s="73"/>
      <c r="T84" s="73"/>
      <c r="U84" s="73"/>
    </row>
    <row r="85" spans="2:21" x14ac:dyDescent="0.3">
      <c r="B85" s="73"/>
      <c r="C85" s="74"/>
      <c r="D85" s="73"/>
      <c r="E85" s="73"/>
      <c r="F85" s="73"/>
      <c r="G85" s="73"/>
      <c r="H85" s="73"/>
      <c r="I85" s="73"/>
      <c r="J85" s="73"/>
      <c r="K85" s="73"/>
      <c r="L85" s="73"/>
      <c r="M85" s="73"/>
      <c r="N85" s="73"/>
      <c r="O85" s="73"/>
      <c r="P85" s="73"/>
      <c r="Q85" s="73"/>
      <c r="R85" s="73"/>
      <c r="S85" s="73"/>
      <c r="T85" s="73"/>
      <c r="U85" s="73"/>
    </row>
    <row r="86" spans="2:21" x14ac:dyDescent="0.3">
      <c r="B86" s="73"/>
      <c r="C86" s="74"/>
      <c r="D86" s="73"/>
      <c r="E86" s="73"/>
      <c r="F86" s="73"/>
      <c r="G86" s="73"/>
      <c r="H86" s="73"/>
      <c r="I86" s="73"/>
      <c r="J86" s="73"/>
      <c r="K86" s="73"/>
      <c r="L86" s="73"/>
      <c r="M86" s="73"/>
      <c r="N86" s="73"/>
      <c r="O86" s="73"/>
      <c r="P86" s="73"/>
      <c r="Q86" s="73"/>
      <c r="R86" s="73"/>
      <c r="S86" s="73"/>
      <c r="T86" s="73"/>
      <c r="U86" s="73"/>
    </row>
    <row r="87" spans="2:21" x14ac:dyDescent="0.3">
      <c r="B87" s="73"/>
      <c r="C87" s="74"/>
      <c r="D87" s="73"/>
      <c r="E87" s="73"/>
      <c r="F87" s="73"/>
      <c r="G87" s="73"/>
      <c r="H87" s="73"/>
      <c r="I87" s="73"/>
      <c r="J87" s="73"/>
      <c r="K87" s="73"/>
      <c r="L87" s="73"/>
      <c r="M87" s="73"/>
      <c r="N87" s="73"/>
      <c r="O87" s="73"/>
      <c r="P87" s="73"/>
      <c r="Q87" s="73"/>
      <c r="R87" s="73"/>
      <c r="S87" s="73"/>
      <c r="T87" s="73"/>
      <c r="U87" s="73"/>
    </row>
    <row r="88" spans="2:21" x14ac:dyDescent="0.3">
      <c r="B88" s="73"/>
      <c r="C88" s="74"/>
      <c r="D88" s="73"/>
      <c r="E88" s="73"/>
      <c r="F88" s="73"/>
      <c r="G88" s="73"/>
      <c r="H88" s="73"/>
      <c r="I88" s="73"/>
      <c r="J88" s="73"/>
      <c r="K88" s="73"/>
      <c r="L88" s="73"/>
      <c r="M88" s="73"/>
      <c r="N88" s="73"/>
      <c r="O88" s="73"/>
      <c r="P88" s="73"/>
      <c r="Q88" s="73"/>
      <c r="R88" s="73"/>
      <c r="S88" s="73"/>
      <c r="T88" s="73"/>
      <c r="U88" s="73"/>
    </row>
    <row r="89" spans="2:21" x14ac:dyDescent="0.3">
      <c r="B89" s="73"/>
      <c r="C89" s="74"/>
      <c r="D89" s="73"/>
      <c r="E89" s="73"/>
      <c r="F89" s="73"/>
      <c r="G89" s="73"/>
      <c r="H89" s="73"/>
      <c r="I89" s="73"/>
      <c r="J89" s="73"/>
      <c r="K89" s="73"/>
      <c r="L89" s="73"/>
      <c r="M89" s="73"/>
      <c r="N89" s="73"/>
      <c r="O89" s="73"/>
      <c r="P89" s="73"/>
      <c r="Q89" s="73"/>
      <c r="R89" s="73"/>
      <c r="S89" s="73"/>
      <c r="T89" s="73"/>
      <c r="U89" s="73"/>
    </row>
    <row r="90" spans="2:21" x14ac:dyDescent="0.3">
      <c r="B90" s="73"/>
      <c r="C90" s="74"/>
      <c r="D90" s="73"/>
      <c r="E90" s="73"/>
      <c r="F90" s="73"/>
      <c r="G90" s="73"/>
      <c r="H90" s="73"/>
      <c r="I90" s="73"/>
      <c r="J90" s="73"/>
      <c r="K90" s="73"/>
      <c r="L90" s="73"/>
      <c r="M90" s="73"/>
      <c r="N90" s="73"/>
      <c r="O90" s="73"/>
      <c r="P90" s="73"/>
      <c r="Q90" s="73"/>
      <c r="R90" s="73"/>
      <c r="S90" s="73"/>
      <c r="T90" s="73"/>
      <c r="U90" s="73"/>
    </row>
    <row r="91" spans="2:21" x14ac:dyDescent="0.3">
      <c r="B91" s="73"/>
      <c r="C91" s="74"/>
      <c r="D91" s="73"/>
      <c r="E91" s="73"/>
      <c r="F91" s="73"/>
      <c r="G91" s="73"/>
      <c r="H91" s="73"/>
      <c r="I91" s="73"/>
      <c r="J91" s="73"/>
      <c r="K91" s="73"/>
      <c r="L91" s="73"/>
      <c r="M91" s="73"/>
      <c r="N91" s="73"/>
      <c r="O91" s="73"/>
      <c r="P91" s="73"/>
      <c r="Q91" s="73"/>
      <c r="R91" s="73"/>
      <c r="S91" s="73"/>
      <c r="T91" s="73"/>
      <c r="U91" s="73"/>
    </row>
    <row r="92" spans="2:21" x14ac:dyDescent="0.3">
      <c r="B92" s="73"/>
      <c r="C92" s="74"/>
      <c r="D92" s="73"/>
      <c r="E92" s="73"/>
      <c r="F92" s="73"/>
      <c r="G92" s="73"/>
      <c r="H92" s="73"/>
      <c r="I92" s="73"/>
      <c r="J92" s="73"/>
      <c r="K92" s="73"/>
      <c r="L92" s="73"/>
      <c r="M92" s="73"/>
      <c r="N92" s="73"/>
      <c r="O92" s="73"/>
      <c r="P92" s="73"/>
      <c r="Q92" s="73"/>
      <c r="R92" s="73"/>
      <c r="S92" s="73"/>
      <c r="T92" s="73"/>
      <c r="U92" s="73"/>
    </row>
    <row r="93" spans="2:21" x14ac:dyDescent="0.3">
      <c r="B93" s="73"/>
      <c r="C93" s="74"/>
      <c r="D93" s="73"/>
      <c r="E93" s="73"/>
      <c r="F93" s="73"/>
      <c r="G93" s="73"/>
      <c r="H93" s="73"/>
      <c r="I93" s="73"/>
      <c r="J93" s="73"/>
      <c r="K93" s="73"/>
      <c r="L93" s="73"/>
      <c r="M93" s="73"/>
      <c r="N93" s="73"/>
      <c r="O93" s="73"/>
      <c r="P93" s="73"/>
      <c r="Q93" s="73"/>
      <c r="R93" s="73"/>
      <c r="S93" s="73"/>
      <c r="T93" s="73"/>
      <c r="U93" s="73"/>
    </row>
    <row r="94" spans="2:21" x14ac:dyDescent="0.3">
      <c r="B94" s="73"/>
      <c r="C94" s="74"/>
      <c r="D94" s="73"/>
      <c r="E94" s="73"/>
      <c r="F94" s="73"/>
      <c r="G94" s="73"/>
      <c r="H94" s="73"/>
      <c r="I94" s="73"/>
      <c r="J94" s="73"/>
      <c r="K94" s="73"/>
      <c r="L94" s="73"/>
      <c r="M94" s="73"/>
      <c r="N94" s="73"/>
      <c r="O94" s="73"/>
      <c r="P94" s="73"/>
      <c r="Q94" s="73"/>
      <c r="R94" s="73"/>
      <c r="S94" s="73"/>
      <c r="T94" s="73"/>
      <c r="U94" s="73"/>
    </row>
    <row r="95" spans="2:21" x14ac:dyDescent="0.3">
      <c r="B95" s="73"/>
      <c r="C95" s="74"/>
      <c r="D95" s="73"/>
      <c r="E95" s="73"/>
      <c r="F95" s="73"/>
      <c r="G95" s="73"/>
      <c r="H95" s="73"/>
      <c r="I95" s="73"/>
      <c r="J95" s="73"/>
      <c r="K95" s="73"/>
      <c r="L95" s="73"/>
      <c r="M95" s="73"/>
      <c r="N95" s="73"/>
      <c r="O95" s="73"/>
      <c r="P95" s="73"/>
      <c r="Q95" s="73"/>
      <c r="R95" s="73"/>
      <c r="S95" s="73"/>
      <c r="T95" s="73"/>
      <c r="U95" s="73"/>
    </row>
    <row r="96" spans="2:21" x14ac:dyDescent="0.3">
      <c r="B96" s="73"/>
      <c r="C96" s="74"/>
      <c r="D96" s="73"/>
      <c r="E96" s="73"/>
      <c r="F96" s="73"/>
      <c r="G96" s="73"/>
      <c r="H96" s="73"/>
      <c r="I96" s="73"/>
      <c r="J96" s="73"/>
      <c r="K96" s="73"/>
      <c r="L96" s="73"/>
      <c r="M96" s="73"/>
      <c r="N96" s="73"/>
      <c r="O96" s="73"/>
      <c r="P96" s="73"/>
      <c r="Q96" s="73"/>
      <c r="R96" s="73"/>
      <c r="S96" s="73"/>
      <c r="T96" s="73"/>
      <c r="U96" s="73"/>
    </row>
    <row r="97" spans="2:21" x14ac:dyDescent="0.3">
      <c r="B97" s="73"/>
      <c r="C97" s="74"/>
      <c r="D97" s="73"/>
      <c r="E97" s="73"/>
      <c r="F97" s="73"/>
      <c r="G97" s="73"/>
      <c r="H97" s="73"/>
      <c r="I97" s="73"/>
      <c r="J97" s="73"/>
      <c r="K97" s="73"/>
      <c r="L97" s="73"/>
      <c r="M97" s="73"/>
      <c r="N97" s="73"/>
      <c r="O97" s="73"/>
      <c r="P97" s="73"/>
      <c r="Q97" s="73"/>
      <c r="R97" s="73"/>
      <c r="S97" s="73"/>
      <c r="T97" s="73"/>
      <c r="U97" s="73"/>
    </row>
    <row r="98" spans="2:21" x14ac:dyDescent="0.3">
      <c r="B98" s="73"/>
      <c r="C98" s="74"/>
      <c r="D98" s="73"/>
      <c r="E98" s="73"/>
      <c r="F98" s="73"/>
      <c r="G98" s="73"/>
      <c r="H98" s="73"/>
      <c r="I98" s="73"/>
      <c r="J98" s="73"/>
      <c r="K98" s="73"/>
      <c r="L98" s="73"/>
      <c r="M98" s="73"/>
      <c r="N98" s="73"/>
      <c r="O98" s="73"/>
      <c r="P98" s="73"/>
      <c r="Q98" s="73"/>
      <c r="R98" s="73"/>
      <c r="S98" s="73"/>
      <c r="T98" s="73"/>
      <c r="U98" s="73"/>
    </row>
    <row r="99" spans="2:21" x14ac:dyDescent="0.3">
      <c r="B99" s="73"/>
      <c r="C99" s="74"/>
      <c r="D99" s="73"/>
      <c r="E99" s="73"/>
      <c r="F99" s="73"/>
      <c r="G99" s="73"/>
      <c r="H99" s="73"/>
      <c r="I99" s="73"/>
      <c r="J99" s="73"/>
      <c r="K99" s="73"/>
      <c r="L99" s="73"/>
      <c r="M99" s="73"/>
      <c r="N99" s="73"/>
      <c r="O99" s="73"/>
      <c r="P99" s="73"/>
      <c r="Q99" s="73"/>
      <c r="R99" s="73"/>
      <c r="S99" s="73"/>
      <c r="T99" s="73"/>
      <c r="U99" s="73"/>
    </row>
    <row r="100" spans="2:21" x14ac:dyDescent="0.3">
      <c r="B100" s="73"/>
      <c r="C100" s="74"/>
      <c r="D100" s="73"/>
      <c r="E100" s="73"/>
      <c r="F100" s="73"/>
      <c r="G100" s="73"/>
      <c r="H100" s="73"/>
      <c r="I100" s="73"/>
      <c r="J100" s="73"/>
      <c r="K100" s="73"/>
      <c r="L100" s="73"/>
      <c r="M100" s="73"/>
      <c r="N100" s="73"/>
      <c r="O100" s="73"/>
      <c r="P100" s="73"/>
      <c r="Q100" s="73"/>
      <c r="R100" s="73"/>
      <c r="S100" s="73"/>
      <c r="T100" s="73"/>
      <c r="U100" s="73"/>
    </row>
    <row r="101" spans="2:21" x14ac:dyDescent="0.3">
      <c r="B101" s="73"/>
      <c r="C101" s="74"/>
      <c r="D101" s="73"/>
      <c r="E101" s="73"/>
      <c r="F101" s="73"/>
      <c r="G101" s="73"/>
      <c r="H101" s="73"/>
      <c r="I101" s="73"/>
      <c r="J101" s="73"/>
      <c r="K101" s="73"/>
      <c r="L101" s="73"/>
      <c r="M101" s="73"/>
      <c r="N101" s="73"/>
      <c r="O101" s="73"/>
      <c r="P101" s="73"/>
      <c r="Q101" s="73"/>
      <c r="R101" s="73"/>
      <c r="S101" s="73"/>
      <c r="T101" s="73"/>
      <c r="U101" s="73"/>
    </row>
    <row r="102" spans="2:21" x14ac:dyDescent="0.3">
      <c r="B102" s="73"/>
      <c r="C102" s="74"/>
      <c r="D102" s="73"/>
      <c r="E102" s="73"/>
      <c r="F102" s="73"/>
      <c r="G102" s="73"/>
      <c r="H102" s="73"/>
      <c r="I102" s="73"/>
      <c r="J102" s="73"/>
      <c r="K102" s="73"/>
      <c r="L102" s="73"/>
      <c r="M102" s="73"/>
      <c r="N102" s="73"/>
      <c r="O102" s="73"/>
      <c r="P102" s="73"/>
      <c r="Q102" s="73"/>
      <c r="R102" s="73"/>
      <c r="S102" s="73"/>
      <c r="T102" s="73"/>
      <c r="U102" s="73"/>
    </row>
    <row r="103" spans="2:21" x14ac:dyDescent="0.3">
      <c r="B103" s="73"/>
      <c r="C103" s="74"/>
      <c r="D103" s="73"/>
      <c r="E103" s="73"/>
      <c r="F103" s="73"/>
      <c r="G103" s="73"/>
      <c r="H103" s="73"/>
      <c r="I103" s="73"/>
      <c r="J103" s="73"/>
      <c r="K103" s="73"/>
      <c r="L103" s="73"/>
      <c r="M103" s="73"/>
      <c r="N103" s="73"/>
      <c r="O103" s="73"/>
      <c r="P103" s="73"/>
      <c r="Q103" s="73"/>
      <c r="R103" s="73"/>
      <c r="S103" s="73"/>
      <c r="T103" s="73"/>
      <c r="U103" s="73"/>
    </row>
    <row r="104" spans="2:21" x14ac:dyDescent="0.3">
      <c r="B104" s="73"/>
      <c r="C104" s="74"/>
      <c r="D104" s="73"/>
      <c r="E104" s="73"/>
      <c r="F104" s="73"/>
      <c r="G104" s="73"/>
      <c r="H104" s="73"/>
      <c r="I104" s="73"/>
      <c r="J104" s="73"/>
      <c r="K104" s="73"/>
      <c r="L104" s="73"/>
      <c r="M104" s="73"/>
      <c r="N104" s="73"/>
      <c r="O104" s="73"/>
      <c r="P104" s="73"/>
      <c r="Q104" s="73"/>
      <c r="R104" s="73"/>
      <c r="S104" s="73"/>
      <c r="T104" s="73"/>
      <c r="U104" s="73"/>
    </row>
    <row r="105" spans="2:21" x14ac:dyDescent="0.3">
      <c r="B105" s="73"/>
      <c r="C105" s="74"/>
      <c r="D105" s="73"/>
      <c r="E105" s="73"/>
      <c r="F105" s="73"/>
      <c r="G105" s="73"/>
      <c r="H105" s="73"/>
      <c r="I105" s="73"/>
      <c r="J105" s="73"/>
      <c r="K105" s="73"/>
      <c r="L105" s="73"/>
      <c r="M105" s="73"/>
      <c r="N105" s="73"/>
      <c r="O105" s="73"/>
      <c r="P105" s="73"/>
      <c r="Q105" s="73"/>
      <c r="R105" s="73"/>
      <c r="S105" s="73"/>
      <c r="T105" s="73"/>
      <c r="U105" s="73"/>
    </row>
    <row r="106" spans="2:21" x14ac:dyDescent="0.3">
      <c r="B106" s="73"/>
      <c r="C106" s="74"/>
      <c r="D106" s="73"/>
      <c r="E106" s="73"/>
      <c r="F106" s="73"/>
      <c r="G106" s="73"/>
      <c r="H106" s="73"/>
      <c r="I106" s="73"/>
      <c r="J106" s="73"/>
      <c r="K106" s="73"/>
      <c r="L106" s="73"/>
      <c r="M106" s="73"/>
      <c r="N106" s="73"/>
      <c r="O106" s="73"/>
      <c r="P106" s="73"/>
      <c r="Q106" s="73"/>
      <c r="R106" s="73"/>
      <c r="S106" s="73"/>
      <c r="T106" s="73"/>
      <c r="U106" s="73"/>
    </row>
    <row r="107" spans="2:21" x14ac:dyDescent="0.3">
      <c r="B107" s="73"/>
      <c r="C107" s="74"/>
      <c r="D107" s="73"/>
      <c r="E107" s="73"/>
      <c r="F107" s="73"/>
      <c r="G107" s="73"/>
      <c r="H107" s="73"/>
      <c r="I107" s="73"/>
      <c r="J107" s="73"/>
      <c r="K107" s="73"/>
      <c r="L107" s="73"/>
      <c r="M107" s="73"/>
      <c r="N107" s="73"/>
      <c r="O107" s="73"/>
      <c r="P107" s="73"/>
      <c r="Q107" s="73"/>
      <c r="R107" s="73"/>
      <c r="S107" s="73"/>
      <c r="T107" s="73"/>
      <c r="U107" s="73"/>
    </row>
    <row r="108" spans="2:21" x14ac:dyDescent="0.3">
      <c r="B108" s="73"/>
      <c r="C108" s="74"/>
      <c r="D108" s="73"/>
      <c r="E108" s="73"/>
      <c r="F108" s="73"/>
      <c r="G108" s="73"/>
      <c r="H108" s="73"/>
      <c r="I108" s="73"/>
      <c r="J108" s="73"/>
      <c r="K108" s="73"/>
      <c r="L108" s="73"/>
      <c r="M108" s="73"/>
      <c r="N108" s="73"/>
      <c r="O108" s="73"/>
      <c r="P108" s="73"/>
      <c r="Q108" s="73"/>
      <c r="R108" s="73"/>
      <c r="S108" s="73"/>
      <c r="T108" s="73"/>
      <c r="U108" s="73"/>
    </row>
    <row r="109" spans="2:21" x14ac:dyDescent="0.3">
      <c r="B109" s="73"/>
      <c r="C109" s="74"/>
      <c r="D109" s="73"/>
      <c r="E109" s="73"/>
      <c r="F109" s="73"/>
      <c r="G109" s="73"/>
      <c r="H109" s="73"/>
      <c r="I109" s="73"/>
      <c r="J109" s="73"/>
      <c r="K109" s="73"/>
      <c r="L109" s="73"/>
      <c r="M109" s="73"/>
      <c r="N109" s="73"/>
      <c r="O109" s="73"/>
      <c r="P109" s="73"/>
      <c r="Q109" s="73"/>
      <c r="R109" s="73"/>
      <c r="S109" s="73"/>
      <c r="T109" s="73"/>
      <c r="U109" s="73"/>
    </row>
    <row r="110" spans="2:21" x14ac:dyDescent="0.3">
      <c r="B110" s="73"/>
      <c r="C110" s="74"/>
      <c r="D110" s="73"/>
      <c r="E110" s="73"/>
      <c r="F110" s="73"/>
      <c r="G110" s="73"/>
      <c r="H110" s="73"/>
      <c r="I110" s="73"/>
      <c r="J110" s="73"/>
      <c r="K110" s="73"/>
      <c r="L110" s="73"/>
      <c r="M110" s="73"/>
      <c r="N110" s="73"/>
      <c r="O110" s="73"/>
      <c r="P110" s="73"/>
      <c r="Q110" s="73"/>
      <c r="R110" s="73"/>
      <c r="S110" s="73"/>
      <c r="T110" s="73"/>
      <c r="U110" s="73"/>
    </row>
    <row r="111" spans="2:21" x14ac:dyDescent="0.3">
      <c r="B111" s="73"/>
      <c r="C111" s="74"/>
      <c r="D111" s="73"/>
      <c r="E111" s="73"/>
      <c r="F111" s="73"/>
      <c r="G111" s="73"/>
      <c r="H111" s="73"/>
      <c r="I111" s="73"/>
      <c r="J111" s="73"/>
      <c r="K111" s="73"/>
      <c r="L111" s="73"/>
      <c r="M111" s="73"/>
      <c r="N111" s="73"/>
      <c r="O111" s="73"/>
      <c r="P111" s="73"/>
      <c r="Q111" s="73"/>
      <c r="R111" s="73"/>
      <c r="S111" s="73"/>
      <c r="T111" s="73"/>
      <c r="U111" s="73"/>
    </row>
    <row r="112" spans="2:21" x14ac:dyDescent="0.3">
      <c r="B112" s="73"/>
      <c r="C112" s="74"/>
      <c r="D112" s="73"/>
      <c r="E112" s="73"/>
      <c r="F112" s="73"/>
      <c r="G112" s="73"/>
      <c r="H112" s="73"/>
      <c r="I112" s="73"/>
      <c r="J112" s="73"/>
      <c r="K112" s="73"/>
      <c r="L112" s="73"/>
      <c r="M112" s="73"/>
      <c r="N112" s="73"/>
      <c r="O112" s="73"/>
      <c r="P112" s="73"/>
      <c r="Q112" s="73"/>
      <c r="R112" s="73"/>
      <c r="S112" s="73"/>
      <c r="T112" s="73"/>
      <c r="U112" s="73"/>
    </row>
    <row r="113" spans="2:21" x14ac:dyDescent="0.3">
      <c r="B113" s="73"/>
      <c r="C113" s="74"/>
      <c r="D113" s="73"/>
      <c r="E113" s="73"/>
      <c r="F113" s="73"/>
      <c r="G113" s="73"/>
      <c r="H113" s="73"/>
      <c r="I113" s="73"/>
      <c r="J113" s="73"/>
      <c r="K113" s="73"/>
      <c r="L113" s="73"/>
      <c r="M113" s="73"/>
      <c r="N113" s="73"/>
      <c r="O113" s="73"/>
      <c r="P113" s="73"/>
      <c r="Q113" s="73"/>
      <c r="R113" s="73"/>
      <c r="S113" s="73"/>
      <c r="T113" s="73"/>
      <c r="U113" s="73"/>
    </row>
    <row r="114" spans="2:21" x14ac:dyDescent="0.3">
      <c r="B114" s="73"/>
      <c r="C114" s="74"/>
      <c r="D114" s="73"/>
      <c r="E114" s="73"/>
      <c r="F114" s="73"/>
      <c r="G114" s="73"/>
      <c r="H114" s="73"/>
      <c r="I114" s="73"/>
      <c r="J114" s="73"/>
      <c r="K114" s="73"/>
      <c r="L114" s="73"/>
      <c r="M114" s="73"/>
      <c r="N114" s="73"/>
      <c r="O114" s="73"/>
      <c r="P114" s="73"/>
      <c r="Q114" s="73"/>
      <c r="R114" s="73"/>
      <c r="S114" s="73"/>
      <c r="T114" s="73"/>
      <c r="U114" s="73"/>
    </row>
    <row r="115" spans="2:21" x14ac:dyDescent="0.3">
      <c r="B115" s="73"/>
      <c r="C115" s="74"/>
      <c r="D115" s="73"/>
      <c r="E115" s="73"/>
      <c r="F115" s="73"/>
      <c r="G115" s="73"/>
      <c r="H115" s="73"/>
      <c r="I115" s="73"/>
      <c r="J115" s="73"/>
      <c r="K115" s="73"/>
      <c r="L115" s="73"/>
      <c r="M115" s="73"/>
      <c r="N115" s="73"/>
      <c r="O115" s="73"/>
      <c r="P115" s="73"/>
      <c r="Q115" s="73"/>
      <c r="R115" s="73"/>
      <c r="S115" s="73"/>
      <c r="T115" s="73"/>
      <c r="U115" s="73"/>
    </row>
    <row r="116" spans="2:21" x14ac:dyDescent="0.3">
      <c r="B116" s="73"/>
      <c r="C116" s="74"/>
      <c r="D116" s="73"/>
      <c r="E116" s="73"/>
      <c r="F116" s="73"/>
      <c r="G116" s="73"/>
      <c r="H116" s="73"/>
      <c r="I116" s="73"/>
      <c r="J116" s="73"/>
      <c r="K116" s="73"/>
      <c r="L116" s="73"/>
      <c r="M116" s="73"/>
      <c r="N116" s="73"/>
      <c r="O116" s="73"/>
      <c r="P116" s="73"/>
      <c r="Q116" s="73"/>
      <c r="R116" s="73"/>
      <c r="S116" s="73"/>
      <c r="T116" s="73"/>
      <c r="U116" s="73"/>
    </row>
    <row r="117" spans="2:21" x14ac:dyDescent="0.3">
      <c r="B117" s="73"/>
      <c r="C117" s="74"/>
      <c r="D117" s="73"/>
      <c r="E117" s="73"/>
      <c r="F117" s="73"/>
      <c r="G117" s="73"/>
      <c r="H117" s="73"/>
      <c r="I117" s="73"/>
      <c r="J117" s="73"/>
      <c r="K117" s="73"/>
      <c r="L117" s="73"/>
      <c r="M117" s="73"/>
      <c r="N117" s="73"/>
      <c r="O117" s="73"/>
      <c r="P117" s="73"/>
      <c r="Q117" s="73"/>
      <c r="R117" s="73"/>
      <c r="S117" s="73"/>
      <c r="T117" s="73"/>
      <c r="U117" s="73"/>
    </row>
    <row r="118" spans="2:21" x14ac:dyDescent="0.3">
      <c r="B118" s="73"/>
      <c r="C118" s="74"/>
      <c r="D118" s="73"/>
      <c r="E118" s="73"/>
      <c r="F118" s="73"/>
      <c r="G118" s="73"/>
      <c r="H118" s="73"/>
      <c r="I118" s="73"/>
      <c r="J118" s="73"/>
      <c r="K118" s="73"/>
      <c r="L118" s="73"/>
      <c r="M118" s="73"/>
      <c r="N118" s="73"/>
      <c r="O118" s="73"/>
      <c r="P118" s="73"/>
      <c r="Q118" s="73"/>
      <c r="R118" s="73"/>
      <c r="S118" s="73"/>
      <c r="T118" s="73"/>
      <c r="U118" s="73"/>
    </row>
    <row r="119" spans="2:21" x14ac:dyDescent="0.3">
      <c r="B119" s="73"/>
      <c r="C119" s="74"/>
      <c r="D119" s="73"/>
      <c r="E119" s="73"/>
      <c r="F119" s="73"/>
      <c r="G119" s="73"/>
      <c r="H119" s="73"/>
      <c r="I119" s="73"/>
      <c r="J119" s="73"/>
      <c r="K119" s="73"/>
      <c r="L119" s="73"/>
      <c r="M119" s="73"/>
      <c r="N119" s="73"/>
      <c r="O119" s="73"/>
      <c r="P119" s="73"/>
      <c r="Q119" s="73"/>
      <c r="R119" s="73"/>
      <c r="S119" s="73"/>
      <c r="T119" s="73"/>
      <c r="U119" s="73"/>
    </row>
    <row r="120" spans="2:21" x14ac:dyDescent="0.3">
      <c r="B120" s="73"/>
      <c r="C120" s="74"/>
      <c r="D120" s="73"/>
      <c r="E120" s="73"/>
      <c r="F120" s="73"/>
      <c r="G120" s="73"/>
      <c r="H120" s="73"/>
      <c r="I120" s="73"/>
      <c r="J120" s="73"/>
      <c r="K120" s="73"/>
      <c r="L120" s="73"/>
      <c r="M120" s="73"/>
      <c r="N120" s="73"/>
      <c r="O120" s="73"/>
      <c r="P120" s="73"/>
      <c r="Q120" s="73"/>
      <c r="R120" s="73"/>
      <c r="S120" s="73"/>
      <c r="T120" s="73"/>
      <c r="U120" s="73"/>
    </row>
    <row r="121" spans="2:21" x14ac:dyDescent="0.3">
      <c r="B121" s="73"/>
      <c r="C121" s="74"/>
      <c r="D121" s="73"/>
      <c r="E121" s="73"/>
      <c r="F121" s="73"/>
      <c r="G121" s="73"/>
      <c r="H121" s="73"/>
      <c r="I121" s="73"/>
      <c r="J121" s="73"/>
      <c r="K121" s="73"/>
      <c r="L121" s="73"/>
      <c r="M121" s="73"/>
      <c r="N121" s="73"/>
      <c r="O121" s="73"/>
      <c r="P121" s="73"/>
      <c r="Q121" s="73"/>
      <c r="R121" s="73"/>
      <c r="S121" s="73"/>
      <c r="T121" s="73"/>
      <c r="U121" s="73"/>
    </row>
    <row r="122" spans="2:21" x14ac:dyDescent="0.3">
      <c r="B122" s="73"/>
      <c r="C122" s="74"/>
      <c r="D122" s="73"/>
      <c r="E122" s="73"/>
      <c r="F122" s="73"/>
      <c r="G122" s="73"/>
      <c r="H122" s="73"/>
      <c r="I122" s="73"/>
      <c r="J122" s="73"/>
      <c r="K122" s="73"/>
      <c r="L122" s="73"/>
      <c r="M122" s="73"/>
      <c r="N122" s="73"/>
      <c r="O122" s="73"/>
      <c r="P122" s="73"/>
      <c r="Q122" s="73"/>
      <c r="R122" s="73"/>
      <c r="S122" s="73"/>
      <c r="T122" s="73"/>
      <c r="U122" s="73"/>
    </row>
    <row r="123" spans="2:21" x14ac:dyDescent="0.3">
      <c r="B123" s="73"/>
      <c r="C123" s="74"/>
      <c r="D123" s="73"/>
      <c r="E123" s="73"/>
      <c r="F123" s="73"/>
      <c r="G123" s="73"/>
      <c r="H123" s="73"/>
      <c r="I123" s="73"/>
      <c r="J123" s="73"/>
      <c r="K123" s="73"/>
      <c r="L123" s="73"/>
      <c r="M123" s="73"/>
      <c r="N123" s="73"/>
      <c r="O123" s="73"/>
      <c r="P123" s="73"/>
      <c r="Q123" s="73"/>
      <c r="R123" s="73"/>
      <c r="S123" s="73"/>
      <c r="T123" s="73"/>
      <c r="U123" s="73"/>
    </row>
    <row r="124" spans="2:21" x14ac:dyDescent="0.3">
      <c r="B124" s="73"/>
      <c r="C124" s="74"/>
      <c r="D124" s="73"/>
      <c r="E124" s="73"/>
      <c r="F124" s="73"/>
      <c r="G124" s="73"/>
      <c r="H124" s="73"/>
      <c r="I124" s="73"/>
      <c r="J124" s="73"/>
      <c r="K124" s="73"/>
      <c r="L124" s="73"/>
      <c r="M124" s="73"/>
      <c r="N124" s="73"/>
      <c r="O124" s="73"/>
      <c r="P124" s="73"/>
      <c r="Q124" s="73"/>
      <c r="R124" s="73"/>
      <c r="S124" s="73"/>
      <c r="T124" s="73"/>
      <c r="U124" s="73"/>
    </row>
    <row r="125" spans="2:21" x14ac:dyDescent="0.3">
      <c r="B125" s="73"/>
      <c r="C125" s="74"/>
      <c r="D125" s="73"/>
      <c r="E125" s="73"/>
      <c r="F125" s="73"/>
      <c r="G125" s="73"/>
      <c r="H125" s="73"/>
      <c r="I125" s="73"/>
      <c r="J125" s="73"/>
      <c r="K125" s="73"/>
      <c r="L125" s="73"/>
      <c r="M125" s="73"/>
      <c r="N125" s="73"/>
      <c r="O125" s="73"/>
      <c r="P125" s="73"/>
      <c r="Q125" s="73"/>
      <c r="R125" s="73"/>
      <c r="S125" s="73"/>
      <c r="T125" s="73"/>
      <c r="U125" s="73"/>
    </row>
    <row r="126" spans="2:21" x14ac:dyDescent="0.3">
      <c r="B126" s="73"/>
      <c r="C126" s="74"/>
      <c r="D126" s="73"/>
      <c r="E126" s="73"/>
      <c r="F126" s="73"/>
      <c r="G126" s="73"/>
      <c r="H126" s="73"/>
      <c r="I126" s="73"/>
      <c r="J126" s="73"/>
      <c r="K126" s="73"/>
      <c r="L126" s="73"/>
      <c r="M126" s="73"/>
      <c r="N126" s="73"/>
      <c r="O126" s="73"/>
      <c r="P126" s="73"/>
      <c r="Q126" s="73"/>
      <c r="R126" s="73"/>
      <c r="S126" s="73"/>
      <c r="T126" s="73"/>
      <c r="U126" s="73"/>
    </row>
    <row r="127" spans="2:21" x14ac:dyDescent="0.3">
      <c r="B127" s="73"/>
      <c r="C127" s="74"/>
      <c r="D127" s="73"/>
      <c r="E127" s="73"/>
      <c r="F127" s="73"/>
      <c r="G127" s="73"/>
      <c r="H127" s="73"/>
      <c r="I127" s="73"/>
      <c r="J127" s="73"/>
      <c r="K127" s="73"/>
      <c r="L127" s="73"/>
      <c r="M127" s="73"/>
      <c r="N127" s="73"/>
      <c r="O127" s="73"/>
      <c r="P127" s="73"/>
      <c r="Q127" s="73"/>
      <c r="R127" s="73"/>
      <c r="S127" s="73"/>
      <c r="T127" s="73"/>
      <c r="U127" s="73"/>
    </row>
    <row r="128" spans="2:21" x14ac:dyDescent="0.3">
      <c r="B128" s="73"/>
      <c r="C128" s="74"/>
      <c r="D128" s="73"/>
      <c r="E128" s="73"/>
      <c r="F128" s="73"/>
      <c r="G128" s="73"/>
      <c r="H128" s="73"/>
      <c r="I128" s="73"/>
      <c r="J128" s="73"/>
      <c r="K128" s="73"/>
      <c r="L128" s="73"/>
      <c r="M128" s="73"/>
      <c r="N128" s="73"/>
      <c r="O128" s="73"/>
      <c r="P128" s="73"/>
      <c r="Q128" s="73"/>
      <c r="R128" s="73"/>
      <c r="S128" s="73"/>
      <c r="T128" s="73"/>
      <c r="U128" s="73"/>
    </row>
    <row r="129" spans="2:21" x14ac:dyDescent="0.3">
      <c r="B129" s="73"/>
      <c r="C129" s="74"/>
      <c r="D129" s="73"/>
      <c r="E129" s="73"/>
      <c r="F129" s="73"/>
      <c r="G129" s="73"/>
      <c r="H129" s="73"/>
      <c r="I129" s="73"/>
      <c r="J129" s="73"/>
      <c r="K129" s="73"/>
      <c r="L129" s="73"/>
      <c r="M129" s="73"/>
      <c r="N129" s="73"/>
      <c r="O129" s="73"/>
      <c r="P129" s="73"/>
      <c r="Q129" s="73"/>
      <c r="R129" s="73"/>
      <c r="S129" s="73"/>
      <c r="T129" s="73"/>
      <c r="U129" s="73"/>
    </row>
    <row r="130" spans="2:21" x14ac:dyDescent="0.3">
      <c r="B130" s="73"/>
      <c r="C130" s="74"/>
      <c r="D130" s="73"/>
      <c r="E130" s="73"/>
      <c r="F130" s="73"/>
      <c r="G130" s="73"/>
      <c r="H130" s="73"/>
      <c r="I130" s="73"/>
      <c r="J130" s="73"/>
      <c r="K130" s="73"/>
      <c r="L130" s="73"/>
      <c r="M130" s="73"/>
      <c r="N130" s="73"/>
      <c r="O130" s="73"/>
      <c r="P130" s="73"/>
      <c r="Q130" s="73"/>
      <c r="R130" s="73"/>
      <c r="S130" s="73"/>
      <c r="T130" s="73"/>
      <c r="U130" s="73"/>
    </row>
    <row r="131" spans="2:21" x14ac:dyDescent="0.3">
      <c r="B131" s="73"/>
      <c r="C131" s="74"/>
      <c r="D131" s="73"/>
      <c r="E131" s="73"/>
      <c r="F131" s="73"/>
      <c r="G131" s="73"/>
      <c r="H131" s="73"/>
      <c r="I131" s="73"/>
      <c r="J131" s="73"/>
      <c r="K131" s="73"/>
      <c r="L131" s="73"/>
      <c r="M131" s="73"/>
      <c r="N131" s="73"/>
      <c r="O131" s="73"/>
      <c r="P131" s="73"/>
      <c r="Q131" s="73"/>
      <c r="R131" s="73"/>
      <c r="S131" s="73"/>
      <c r="T131" s="73"/>
      <c r="U131" s="73"/>
    </row>
    <row r="132" spans="2:21" x14ac:dyDescent="0.3">
      <c r="B132" s="73"/>
      <c r="C132" s="74"/>
      <c r="D132" s="73"/>
      <c r="E132" s="73"/>
      <c r="F132" s="73"/>
      <c r="G132" s="73"/>
      <c r="H132" s="73"/>
      <c r="I132" s="73"/>
      <c r="J132" s="73"/>
      <c r="K132" s="73"/>
      <c r="L132" s="73"/>
      <c r="M132" s="73"/>
      <c r="N132" s="73"/>
      <c r="O132" s="73"/>
      <c r="P132" s="73"/>
      <c r="Q132" s="73"/>
      <c r="R132" s="73"/>
      <c r="S132" s="73"/>
      <c r="T132" s="73"/>
      <c r="U132" s="73"/>
    </row>
    <row r="133" spans="2:21" x14ac:dyDescent="0.3">
      <c r="B133" s="73"/>
      <c r="C133" s="74"/>
      <c r="D133" s="73"/>
      <c r="E133" s="73"/>
      <c r="F133" s="73"/>
      <c r="G133" s="73"/>
      <c r="H133" s="73"/>
      <c r="I133" s="73"/>
      <c r="J133" s="73"/>
      <c r="K133" s="73"/>
      <c r="L133" s="73"/>
      <c r="M133" s="73"/>
      <c r="N133" s="73"/>
      <c r="O133" s="73"/>
      <c r="P133" s="73"/>
      <c r="Q133" s="73"/>
      <c r="R133" s="73"/>
      <c r="S133" s="73"/>
      <c r="T133" s="73"/>
      <c r="U133" s="73"/>
    </row>
    <row r="134" spans="2:21" x14ac:dyDescent="0.3">
      <c r="B134" s="73"/>
      <c r="C134" s="74"/>
      <c r="D134" s="73"/>
      <c r="E134" s="73"/>
      <c r="F134" s="73"/>
      <c r="G134" s="73"/>
      <c r="H134" s="73"/>
      <c r="I134" s="73"/>
      <c r="J134" s="73"/>
      <c r="K134" s="73"/>
      <c r="L134" s="73"/>
      <c r="M134" s="73"/>
      <c r="N134" s="73"/>
      <c r="O134" s="73"/>
      <c r="P134" s="73"/>
      <c r="Q134" s="73"/>
      <c r="R134" s="73"/>
      <c r="S134" s="73"/>
      <c r="T134" s="73"/>
      <c r="U134" s="73"/>
    </row>
    <row r="135" spans="2:21" x14ac:dyDescent="0.3">
      <c r="B135" s="73"/>
      <c r="C135" s="74"/>
      <c r="D135" s="73"/>
      <c r="E135" s="73"/>
      <c r="F135" s="73"/>
      <c r="G135" s="73"/>
      <c r="H135" s="73"/>
      <c r="I135" s="73"/>
      <c r="J135" s="73"/>
      <c r="K135" s="73"/>
      <c r="L135" s="73"/>
      <c r="M135" s="73"/>
      <c r="N135" s="73"/>
      <c r="O135" s="73"/>
      <c r="P135" s="73"/>
      <c r="Q135" s="73"/>
      <c r="R135" s="73"/>
      <c r="S135" s="73"/>
      <c r="T135" s="73"/>
      <c r="U135" s="73"/>
    </row>
    <row r="136" spans="2:21" x14ac:dyDescent="0.3">
      <c r="B136" s="73"/>
      <c r="C136" s="74"/>
      <c r="D136" s="73"/>
      <c r="E136" s="73"/>
      <c r="F136" s="73"/>
      <c r="G136" s="73"/>
      <c r="H136" s="73"/>
      <c r="I136" s="73"/>
      <c r="J136" s="73"/>
      <c r="K136" s="73"/>
      <c r="L136" s="73"/>
      <c r="M136" s="73"/>
      <c r="N136" s="73"/>
      <c r="O136" s="73"/>
      <c r="P136" s="73"/>
      <c r="Q136" s="73"/>
      <c r="R136" s="73"/>
      <c r="S136" s="73"/>
      <c r="T136" s="73"/>
      <c r="U136" s="73"/>
    </row>
    <row r="137" spans="2:21" x14ac:dyDescent="0.3">
      <c r="B137" s="73"/>
      <c r="C137" s="74"/>
      <c r="D137" s="73"/>
      <c r="E137" s="73"/>
      <c r="F137" s="73"/>
      <c r="G137" s="73"/>
      <c r="H137" s="73"/>
      <c r="I137" s="73"/>
      <c r="J137" s="73"/>
      <c r="K137" s="73"/>
      <c r="L137" s="73"/>
      <c r="M137" s="73"/>
      <c r="N137" s="73"/>
      <c r="O137" s="73"/>
      <c r="P137" s="73"/>
      <c r="Q137" s="73"/>
      <c r="R137" s="73"/>
      <c r="S137" s="73"/>
      <c r="T137" s="73"/>
      <c r="U137" s="73"/>
    </row>
    <row r="138" spans="2:21" x14ac:dyDescent="0.3">
      <c r="B138" s="73"/>
      <c r="C138" s="74"/>
      <c r="D138" s="73"/>
      <c r="E138" s="73"/>
      <c r="F138" s="73"/>
      <c r="G138" s="73"/>
      <c r="H138" s="73"/>
      <c r="I138" s="73"/>
      <c r="J138" s="73"/>
      <c r="K138" s="73"/>
      <c r="L138" s="73"/>
      <c r="M138" s="73"/>
      <c r="N138" s="73"/>
      <c r="O138" s="73"/>
      <c r="P138" s="73"/>
      <c r="Q138" s="73"/>
      <c r="R138" s="73"/>
      <c r="S138" s="73"/>
      <c r="T138" s="73"/>
      <c r="U138" s="73"/>
    </row>
    <row r="139" spans="2:21" x14ac:dyDescent="0.3">
      <c r="B139" s="73"/>
      <c r="C139" s="74"/>
      <c r="D139" s="73"/>
      <c r="E139" s="73"/>
      <c r="F139" s="73"/>
      <c r="G139" s="73"/>
      <c r="H139" s="73"/>
      <c r="I139" s="73"/>
      <c r="J139" s="73"/>
      <c r="K139" s="73"/>
      <c r="L139" s="73"/>
      <c r="M139" s="73"/>
      <c r="N139" s="73"/>
      <c r="O139" s="73"/>
      <c r="P139" s="73"/>
      <c r="Q139" s="73"/>
      <c r="R139" s="73"/>
      <c r="S139" s="73"/>
      <c r="T139" s="73"/>
      <c r="U139" s="73"/>
    </row>
    <row r="140" spans="2:21" x14ac:dyDescent="0.3">
      <c r="B140" s="73"/>
      <c r="C140" s="74"/>
      <c r="D140" s="73"/>
      <c r="E140" s="73"/>
      <c r="F140" s="73"/>
      <c r="G140" s="73"/>
      <c r="H140" s="73"/>
      <c r="I140" s="73"/>
      <c r="J140" s="73"/>
      <c r="K140" s="73"/>
      <c r="L140" s="73"/>
      <c r="M140" s="73"/>
      <c r="N140" s="73"/>
      <c r="O140" s="73"/>
      <c r="P140" s="73"/>
      <c r="Q140" s="73"/>
      <c r="R140" s="73"/>
      <c r="S140" s="73"/>
      <c r="T140" s="73"/>
      <c r="U140" s="73"/>
    </row>
    <row r="141" spans="2:21" x14ac:dyDescent="0.3">
      <c r="B141" s="73"/>
      <c r="C141" s="74"/>
      <c r="D141" s="73"/>
      <c r="E141" s="73"/>
      <c r="F141" s="73"/>
      <c r="G141" s="73"/>
      <c r="H141" s="73"/>
      <c r="I141" s="73"/>
      <c r="J141" s="73"/>
      <c r="K141" s="73"/>
      <c r="L141" s="73"/>
      <c r="M141" s="73"/>
      <c r="N141" s="73"/>
      <c r="O141" s="73"/>
      <c r="P141" s="73"/>
      <c r="Q141" s="73"/>
      <c r="R141" s="73"/>
      <c r="S141" s="73"/>
      <c r="T141" s="73"/>
      <c r="U141" s="73"/>
    </row>
    <row r="142" spans="2:21" x14ac:dyDescent="0.3">
      <c r="B142" s="73"/>
      <c r="C142" s="74"/>
      <c r="D142" s="73"/>
      <c r="E142" s="73"/>
      <c r="F142" s="73"/>
      <c r="G142" s="73"/>
      <c r="H142" s="73"/>
      <c r="I142" s="73"/>
      <c r="J142" s="73"/>
      <c r="K142" s="73"/>
      <c r="L142" s="73"/>
      <c r="M142" s="73"/>
      <c r="N142" s="73"/>
      <c r="O142" s="73"/>
      <c r="P142" s="73"/>
      <c r="Q142" s="73"/>
      <c r="R142" s="73"/>
      <c r="S142" s="73"/>
      <c r="T142" s="73"/>
      <c r="U142" s="73"/>
    </row>
    <row r="143" spans="2:21" x14ac:dyDescent="0.3">
      <c r="B143" s="73"/>
      <c r="C143" s="74"/>
      <c r="D143" s="73"/>
      <c r="E143" s="73"/>
      <c r="F143" s="73"/>
      <c r="G143" s="73"/>
      <c r="H143" s="73"/>
      <c r="I143" s="73"/>
      <c r="J143" s="73"/>
      <c r="K143" s="73"/>
      <c r="L143" s="73"/>
      <c r="M143" s="73"/>
      <c r="N143" s="73"/>
      <c r="O143" s="73"/>
      <c r="P143" s="73"/>
      <c r="Q143" s="73"/>
      <c r="R143" s="73"/>
      <c r="S143" s="73"/>
      <c r="T143" s="73"/>
      <c r="U143" s="73"/>
    </row>
    <row r="144" spans="2:21" x14ac:dyDescent="0.3">
      <c r="B144" s="73"/>
      <c r="C144" s="74"/>
      <c r="D144" s="73"/>
      <c r="E144" s="73"/>
      <c r="F144" s="73"/>
      <c r="G144" s="73"/>
      <c r="H144" s="73"/>
      <c r="I144" s="73"/>
      <c r="J144" s="73"/>
      <c r="K144" s="73"/>
      <c r="L144" s="73"/>
      <c r="M144" s="73"/>
      <c r="N144" s="73"/>
      <c r="O144" s="73"/>
      <c r="P144" s="73"/>
      <c r="Q144" s="73"/>
      <c r="R144" s="73"/>
      <c r="S144" s="73"/>
      <c r="T144" s="73"/>
      <c r="U144" s="73"/>
    </row>
    <row r="145" spans="2:21" x14ac:dyDescent="0.3">
      <c r="B145" s="73"/>
      <c r="C145" s="74"/>
      <c r="D145" s="73"/>
      <c r="E145" s="73"/>
      <c r="F145" s="73"/>
      <c r="G145" s="73"/>
      <c r="H145" s="73"/>
      <c r="I145" s="73"/>
      <c r="J145" s="73"/>
      <c r="K145" s="73"/>
      <c r="L145" s="73"/>
      <c r="M145" s="73"/>
      <c r="N145" s="73"/>
      <c r="O145" s="73"/>
      <c r="P145" s="73"/>
      <c r="Q145" s="73"/>
      <c r="R145" s="73"/>
      <c r="S145" s="73"/>
      <c r="T145" s="73"/>
      <c r="U145" s="73"/>
    </row>
    <row r="146" spans="2:21" x14ac:dyDescent="0.3">
      <c r="B146" s="73"/>
      <c r="C146" s="74"/>
      <c r="D146" s="73"/>
      <c r="E146" s="73"/>
      <c r="F146" s="73"/>
      <c r="G146" s="73"/>
      <c r="H146" s="73"/>
      <c r="I146" s="73"/>
      <c r="J146" s="73"/>
      <c r="K146" s="73"/>
      <c r="L146" s="73"/>
      <c r="M146" s="73"/>
      <c r="N146" s="73"/>
      <c r="O146" s="73"/>
      <c r="P146" s="73"/>
      <c r="Q146" s="73"/>
      <c r="R146" s="73"/>
      <c r="S146" s="73"/>
      <c r="T146" s="73"/>
      <c r="U146" s="73"/>
    </row>
    <row r="147" spans="2:21" x14ac:dyDescent="0.3">
      <c r="B147" s="73"/>
      <c r="C147" s="74"/>
      <c r="D147" s="73"/>
      <c r="E147" s="73"/>
      <c r="F147" s="73"/>
      <c r="G147" s="73"/>
      <c r="H147" s="73"/>
      <c r="I147" s="73"/>
      <c r="J147" s="73"/>
      <c r="K147" s="73"/>
      <c r="L147" s="73"/>
      <c r="M147" s="73"/>
      <c r="N147" s="73"/>
      <c r="O147" s="73"/>
      <c r="P147" s="73"/>
      <c r="Q147" s="73"/>
      <c r="R147" s="73"/>
      <c r="S147" s="73"/>
      <c r="T147" s="73"/>
      <c r="U147" s="73"/>
    </row>
    <row r="148" spans="2:21" x14ac:dyDescent="0.3">
      <c r="B148" s="73"/>
      <c r="C148" s="74"/>
      <c r="D148" s="73"/>
      <c r="E148" s="73"/>
      <c r="F148" s="73"/>
      <c r="G148" s="73"/>
      <c r="H148" s="73"/>
      <c r="I148" s="73"/>
      <c r="J148" s="73"/>
      <c r="K148" s="73"/>
      <c r="L148" s="73"/>
      <c r="M148" s="73"/>
      <c r="N148" s="73"/>
      <c r="O148" s="73"/>
      <c r="P148" s="73"/>
      <c r="Q148" s="73"/>
      <c r="R148" s="73"/>
      <c r="S148" s="73"/>
      <c r="T148" s="73"/>
      <c r="U148" s="73"/>
    </row>
    <row r="149" spans="2:21" x14ac:dyDescent="0.3">
      <c r="B149" s="73"/>
      <c r="C149" s="74"/>
      <c r="D149" s="73"/>
      <c r="E149" s="73"/>
      <c r="F149" s="73"/>
      <c r="G149" s="73"/>
      <c r="H149" s="73"/>
      <c r="I149" s="73"/>
      <c r="J149" s="73"/>
      <c r="K149" s="73"/>
      <c r="L149" s="73"/>
      <c r="M149" s="73"/>
      <c r="N149" s="73"/>
      <c r="O149" s="73"/>
      <c r="P149" s="73"/>
      <c r="Q149" s="73"/>
      <c r="R149" s="73"/>
      <c r="S149" s="73"/>
      <c r="T149" s="73"/>
      <c r="U149" s="73"/>
    </row>
    <row r="150" spans="2:21" x14ac:dyDescent="0.3">
      <c r="B150" s="73"/>
      <c r="C150" s="74"/>
      <c r="D150" s="73"/>
      <c r="E150" s="73"/>
      <c r="F150" s="73"/>
      <c r="G150" s="73"/>
      <c r="H150" s="73"/>
      <c r="I150" s="73"/>
      <c r="J150" s="73"/>
      <c r="K150" s="73"/>
      <c r="L150" s="73"/>
      <c r="M150" s="73"/>
      <c r="N150" s="73"/>
      <c r="O150" s="73"/>
      <c r="P150" s="73"/>
      <c r="Q150" s="73"/>
      <c r="R150" s="73"/>
      <c r="S150" s="73"/>
      <c r="T150" s="73"/>
      <c r="U150" s="73"/>
    </row>
    <row r="151" spans="2:21" x14ac:dyDescent="0.3">
      <c r="B151" s="73"/>
      <c r="C151" s="74"/>
      <c r="D151" s="73"/>
      <c r="E151" s="73"/>
      <c r="F151" s="73"/>
      <c r="G151" s="73"/>
      <c r="H151" s="73"/>
      <c r="I151" s="73"/>
      <c r="J151" s="73"/>
      <c r="K151" s="73"/>
      <c r="L151" s="73"/>
      <c r="M151" s="73"/>
      <c r="N151" s="73"/>
      <c r="O151" s="73"/>
      <c r="P151" s="73"/>
      <c r="Q151" s="73"/>
      <c r="R151" s="73"/>
      <c r="S151" s="73"/>
      <c r="T151" s="73"/>
      <c r="U151" s="73"/>
    </row>
    <row r="152" spans="2:21" x14ac:dyDescent="0.3">
      <c r="B152" s="73"/>
      <c r="C152" s="74"/>
      <c r="D152" s="73"/>
      <c r="E152" s="73"/>
      <c r="F152" s="73"/>
      <c r="G152" s="73"/>
      <c r="H152" s="73"/>
      <c r="I152" s="73"/>
      <c r="J152" s="73"/>
      <c r="K152" s="73"/>
      <c r="L152" s="73"/>
      <c r="M152" s="73"/>
      <c r="N152" s="73"/>
      <c r="O152" s="73"/>
      <c r="P152" s="73"/>
      <c r="Q152" s="73"/>
      <c r="R152" s="73"/>
      <c r="S152" s="73"/>
      <c r="T152" s="73"/>
      <c r="U152" s="73"/>
    </row>
    <row r="153" spans="2:21" x14ac:dyDescent="0.3">
      <c r="B153" s="73"/>
      <c r="C153" s="74"/>
      <c r="D153" s="73"/>
      <c r="E153" s="73"/>
      <c r="F153" s="73"/>
      <c r="G153" s="73"/>
      <c r="H153" s="73"/>
      <c r="I153" s="73"/>
      <c r="J153" s="73"/>
      <c r="K153" s="73"/>
      <c r="L153" s="73"/>
      <c r="M153" s="73"/>
      <c r="N153" s="73"/>
      <c r="O153" s="73"/>
      <c r="P153" s="73"/>
      <c r="Q153" s="73"/>
      <c r="R153" s="73"/>
      <c r="S153" s="73"/>
      <c r="T153" s="73"/>
      <c r="U153" s="73"/>
    </row>
    <row r="154" spans="2:21" x14ac:dyDescent="0.3">
      <c r="B154" s="73"/>
      <c r="C154" s="74"/>
      <c r="D154" s="73"/>
      <c r="E154" s="73"/>
      <c r="F154" s="73"/>
      <c r="G154" s="73"/>
      <c r="H154" s="73"/>
      <c r="I154" s="73"/>
      <c r="J154" s="73"/>
      <c r="K154" s="73"/>
      <c r="L154" s="73"/>
      <c r="M154" s="73"/>
      <c r="N154" s="73"/>
      <c r="O154" s="73"/>
      <c r="P154" s="73"/>
      <c r="Q154" s="73"/>
      <c r="R154" s="73"/>
      <c r="S154" s="73"/>
      <c r="T154" s="73"/>
      <c r="U154" s="73"/>
    </row>
    <row r="155" spans="2:21" x14ac:dyDescent="0.3">
      <c r="B155" s="73"/>
      <c r="C155" s="74"/>
      <c r="D155" s="73"/>
      <c r="E155" s="73"/>
      <c r="F155" s="73"/>
      <c r="G155" s="73"/>
      <c r="H155" s="73"/>
      <c r="I155" s="73"/>
      <c r="J155" s="73"/>
      <c r="K155" s="73"/>
      <c r="L155" s="73"/>
      <c r="M155" s="73"/>
      <c r="N155" s="73"/>
      <c r="O155" s="73"/>
      <c r="P155" s="73"/>
      <c r="Q155" s="73"/>
      <c r="R155" s="73"/>
      <c r="S155" s="73"/>
      <c r="T155" s="73"/>
      <c r="U155" s="73"/>
    </row>
    <row r="156" spans="2:21" x14ac:dyDescent="0.3">
      <c r="B156" s="73"/>
      <c r="C156" s="74"/>
      <c r="D156" s="73"/>
      <c r="E156" s="73"/>
      <c r="F156" s="73"/>
      <c r="G156" s="73"/>
      <c r="H156" s="73"/>
      <c r="I156" s="73"/>
      <c r="J156" s="73"/>
      <c r="K156" s="73"/>
      <c r="L156" s="73"/>
      <c r="M156" s="73"/>
      <c r="N156" s="73"/>
      <c r="O156" s="73"/>
      <c r="P156" s="73"/>
      <c r="Q156" s="73"/>
      <c r="R156" s="73"/>
      <c r="S156" s="73"/>
      <c r="T156" s="73"/>
      <c r="U156" s="73"/>
    </row>
    <row r="157" spans="2:21" x14ac:dyDescent="0.3">
      <c r="B157" s="73"/>
      <c r="C157" s="74"/>
      <c r="D157" s="73"/>
      <c r="E157" s="73"/>
      <c r="F157" s="73"/>
      <c r="G157" s="73"/>
      <c r="H157" s="73"/>
      <c r="I157" s="73"/>
      <c r="J157" s="73"/>
      <c r="K157" s="73"/>
      <c r="L157" s="73"/>
      <c r="M157" s="73"/>
      <c r="N157" s="73"/>
      <c r="O157" s="73"/>
      <c r="P157" s="73"/>
      <c r="Q157" s="73"/>
      <c r="R157" s="73"/>
      <c r="S157" s="73"/>
      <c r="T157" s="73"/>
      <c r="U157" s="73"/>
    </row>
    <row r="158" spans="2:21" x14ac:dyDescent="0.3">
      <c r="B158" s="73"/>
      <c r="C158" s="74"/>
      <c r="D158" s="73"/>
      <c r="E158" s="73"/>
      <c r="F158" s="73"/>
      <c r="G158" s="73"/>
      <c r="H158" s="73"/>
      <c r="I158" s="73"/>
      <c r="J158" s="73"/>
      <c r="K158" s="73"/>
      <c r="L158" s="73"/>
      <c r="M158" s="73"/>
      <c r="N158" s="73"/>
      <c r="O158" s="73"/>
      <c r="P158" s="73"/>
      <c r="Q158" s="73"/>
      <c r="R158" s="73"/>
      <c r="S158" s="73"/>
      <c r="T158" s="73"/>
      <c r="U158" s="73"/>
    </row>
    <row r="159" spans="2:21" x14ac:dyDescent="0.3">
      <c r="B159" s="73"/>
      <c r="C159" s="74"/>
      <c r="D159" s="73"/>
      <c r="E159" s="73"/>
      <c r="F159" s="73"/>
      <c r="G159" s="73"/>
      <c r="H159" s="73"/>
      <c r="I159" s="73"/>
      <c r="J159" s="73"/>
      <c r="K159" s="73"/>
      <c r="L159" s="73"/>
      <c r="M159" s="73"/>
      <c r="N159" s="73"/>
      <c r="O159" s="73"/>
      <c r="P159" s="73"/>
      <c r="Q159" s="73"/>
      <c r="R159" s="73"/>
      <c r="S159" s="73"/>
      <c r="T159" s="73"/>
      <c r="U159" s="73"/>
    </row>
    <row r="160" spans="2:21" x14ac:dyDescent="0.3">
      <c r="B160" s="73"/>
      <c r="C160" s="74"/>
      <c r="D160" s="73"/>
      <c r="E160" s="73"/>
      <c r="F160" s="73"/>
      <c r="G160" s="73"/>
      <c r="H160" s="73"/>
      <c r="I160" s="73"/>
      <c r="J160" s="73"/>
      <c r="K160" s="73"/>
      <c r="L160" s="73"/>
      <c r="M160" s="73"/>
      <c r="N160" s="73"/>
      <c r="O160" s="73"/>
      <c r="P160" s="73"/>
      <c r="Q160" s="73"/>
      <c r="R160" s="73"/>
      <c r="S160" s="73"/>
      <c r="T160" s="73"/>
      <c r="U160" s="73"/>
    </row>
    <row r="161" spans="2:21" x14ac:dyDescent="0.3">
      <c r="B161" s="73"/>
      <c r="C161" s="74"/>
      <c r="D161" s="73"/>
      <c r="E161" s="73"/>
      <c r="F161" s="73"/>
      <c r="G161" s="73"/>
      <c r="H161" s="73"/>
      <c r="I161" s="73"/>
      <c r="J161" s="73"/>
      <c r="K161" s="73"/>
      <c r="L161" s="73"/>
      <c r="M161" s="73"/>
      <c r="N161" s="73"/>
      <c r="O161" s="73"/>
      <c r="P161" s="73"/>
      <c r="Q161" s="73"/>
      <c r="R161" s="73"/>
      <c r="S161" s="73"/>
      <c r="T161" s="73"/>
      <c r="U161" s="73"/>
    </row>
    <row r="162" spans="2:21" x14ac:dyDescent="0.3">
      <c r="B162" s="73"/>
      <c r="C162" s="74"/>
      <c r="D162" s="73"/>
      <c r="E162" s="73"/>
      <c r="F162" s="73"/>
      <c r="G162" s="73"/>
      <c r="H162" s="73"/>
      <c r="I162" s="73"/>
      <c r="J162" s="73"/>
      <c r="K162" s="73"/>
      <c r="L162" s="73"/>
      <c r="M162" s="73"/>
      <c r="N162" s="73"/>
      <c r="O162" s="73"/>
      <c r="P162" s="73"/>
      <c r="Q162" s="73"/>
      <c r="R162" s="73"/>
      <c r="S162" s="73"/>
      <c r="T162" s="73"/>
      <c r="U162" s="73"/>
    </row>
    <row r="163" spans="2:21" x14ac:dyDescent="0.3">
      <c r="B163" s="73"/>
      <c r="C163" s="74"/>
      <c r="D163" s="73"/>
      <c r="E163" s="73"/>
      <c r="F163" s="73"/>
      <c r="G163" s="73"/>
      <c r="H163" s="73"/>
      <c r="I163" s="73"/>
      <c r="J163" s="73"/>
      <c r="K163" s="73"/>
      <c r="L163" s="73"/>
      <c r="M163" s="73"/>
      <c r="N163" s="73"/>
      <c r="O163" s="73"/>
      <c r="P163" s="73"/>
      <c r="Q163" s="73"/>
      <c r="R163" s="73"/>
      <c r="S163" s="73"/>
      <c r="T163" s="73"/>
      <c r="U163" s="73"/>
    </row>
    <row r="164" spans="2:21" x14ac:dyDescent="0.3">
      <c r="B164" s="73"/>
      <c r="C164" s="74"/>
      <c r="D164" s="73"/>
      <c r="E164" s="73"/>
      <c r="F164" s="73"/>
      <c r="G164" s="73"/>
      <c r="H164" s="73"/>
      <c r="I164" s="73"/>
      <c r="J164" s="73"/>
      <c r="K164" s="73"/>
      <c r="L164" s="73"/>
      <c r="M164" s="73"/>
      <c r="N164" s="73"/>
      <c r="O164" s="73"/>
      <c r="P164" s="73"/>
      <c r="Q164" s="73"/>
      <c r="R164" s="73"/>
      <c r="S164" s="73"/>
      <c r="T164" s="73"/>
      <c r="U164" s="73"/>
    </row>
    <row r="165" spans="2:21" x14ac:dyDescent="0.3">
      <c r="B165" s="73"/>
      <c r="C165" s="74"/>
      <c r="D165" s="73"/>
      <c r="E165" s="73"/>
      <c r="F165" s="73"/>
      <c r="G165" s="73"/>
      <c r="H165" s="73"/>
      <c r="I165" s="73"/>
      <c r="J165" s="73"/>
      <c r="K165" s="73"/>
      <c r="L165" s="73"/>
      <c r="M165" s="73"/>
      <c r="N165" s="73"/>
      <c r="O165" s="73"/>
      <c r="P165" s="73"/>
      <c r="Q165" s="73"/>
      <c r="R165" s="73"/>
      <c r="S165" s="73"/>
      <c r="T165" s="73"/>
      <c r="U165" s="73"/>
    </row>
    <row r="166" spans="2:21" x14ac:dyDescent="0.3">
      <c r="B166" s="73"/>
      <c r="C166" s="74"/>
      <c r="D166" s="73"/>
      <c r="E166" s="73"/>
      <c r="F166" s="73"/>
      <c r="G166" s="73"/>
      <c r="H166" s="73"/>
      <c r="I166" s="73"/>
      <c r="J166" s="73"/>
      <c r="K166" s="73"/>
      <c r="L166" s="73"/>
      <c r="M166" s="73"/>
      <c r="N166" s="73"/>
      <c r="O166" s="73"/>
      <c r="P166" s="73"/>
      <c r="Q166" s="73"/>
      <c r="R166" s="73"/>
      <c r="S166" s="73"/>
      <c r="T166" s="73"/>
      <c r="U166" s="73"/>
    </row>
    <row r="167" spans="2:21" x14ac:dyDescent="0.3">
      <c r="B167" s="73"/>
      <c r="C167" s="74"/>
      <c r="D167" s="73"/>
      <c r="E167" s="73"/>
      <c r="F167" s="73"/>
      <c r="G167" s="73"/>
      <c r="H167" s="73"/>
      <c r="I167" s="73"/>
      <c r="J167" s="73"/>
      <c r="K167" s="73"/>
      <c r="L167" s="73"/>
      <c r="M167" s="73"/>
      <c r="N167" s="73"/>
      <c r="O167" s="73"/>
      <c r="P167" s="73"/>
      <c r="Q167" s="73"/>
      <c r="R167" s="73"/>
      <c r="S167" s="73"/>
      <c r="T167" s="73"/>
      <c r="U167" s="73"/>
    </row>
    <row r="168" spans="2:21" x14ac:dyDescent="0.3">
      <c r="B168" s="73"/>
      <c r="C168" s="74"/>
      <c r="D168" s="73"/>
      <c r="E168" s="73"/>
      <c r="F168" s="73"/>
      <c r="G168" s="73"/>
      <c r="H168" s="73"/>
      <c r="I168" s="73"/>
      <c r="J168" s="73"/>
      <c r="K168" s="73"/>
      <c r="L168" s="73"/>
      <c r="M168" s="73"/>
      <c r="N168" s="73"/>
      <c r="O168" s="73"/>
      <c r="P168" s="73"/>
      <c r="Q168" s="73"/>
      <c r="R168" s="73"/>
      <c r="S168" s="73"/>
      <c r="T168" s="73"/>
      <c r="U168" s="73"/>
    </row>
    <row r="169" spans="2:21" x14ac:dyDescent="0.3">
      <c r="B169" s="73"/>
      <c r="C169" s="74"/>
      <c r="D169" s="73"/>
      <c r="E169" s="73"/>
      <c r="F169" s="73"/>
      <c r="G169" s="73"/>
      <c r="H169" s="73"/>
      <c r="I169" s="73"/>
      <c r="J169" s="73"/>
      <c r="K169" s="73"/>
      <c r="L169" s="73"/>
      <c r="M169" s="73"/>
      <c r="N169" s="73"/>
      <c r="O169" s="73"/>
      <c r="P169" s="73"/>
      <c r="Q169" s="73"/>
      <c r="R169" s="73"/>
      <c r="S169" s="73"/>
      <c r="T169" s="73"/>
      <c r="U169" s="73"/>
    </row>
    <row r="170" spans="2:21" x14ac:dyDescent="0.3">
      <c r="B170" s="73"/>
      <c r="C170" s="74"/>
      <c r="D170" s="73"/>
      <c r="E170" s="73"/>
      <c r="F170" s="73"/>
      <c r="G170" s="73"/>
      <c r="H170" s="73"/>
      <c r="I170" s="73"/>
      <c r="J170" s="73"/>
      <c r="K170" s="73"/>
      <c r="L170" s="73"/>
      <c r="M170" s="73"/>
      <c r="N170" s="73"/>
      <c r="O170" s="73"/>
      <c r="P170" s="73"/>
      <c r="Q170" s="73"/>
      <c r="R170" s="73"/>
      <c r="S170" s="73"/>
      <c r="T170" s="73"/>
      <c r="U170" s="73"/>
    </row>
    <row r="171" spans="2:21" x14ac:dyDescent="0.3">
      <c r="B171" s="73"/>
      <c r="C171" s="74"/>
      <c r="D171" s="73"/>
      <c r="E171" s="73"/>
      <c r="F171" s="73"/>
      <c r="G171" s="73"/>
      <c r="H171" s="73"/>
      <c r="I171" s="73"/>
      <c r="J171" s="73"/>
      <c r="K171" s="73"/>
      <c r="L171" s="73"/>
      <c r="M171" s="73"/>
      <c r="N171" s="73"/>
      <c r="O171" s="73"/>
      <c r="P171" s="73"/>
      <c r="Q171" s="73"/>
      <c r="R171" s="73"/>
      <c r="S171" s="73"/>
      <c r="T171" s="73"/>
      <c r="U171" s="73"/>
    </row>
    <row r="172" spans="2:21" x14ac:dyDescent="0.3">
      <c r="B172" s="73"/>
      <c r="C172" s="74"/>
      <c r="D172" s="73"/>
      <c r="E172" s="73"/>
      <c r="F172" s="73"/>
      <c r="G172" s="73"/>
      <c r="H172" s="73"/>
      <c r="I172" s="73"/>
      <c r="J172" s="73"/>
      <c r="K172" s="73"/>
      <c r="L172" s="73"/>
      <c r="M172" s="73"/>
      <c r="N172" s="73"/>
      <c r="O172" s="73"/>
      <c r="P172" s="73"/>
      <c r="Q172" s="73"/>
      <c r="R172" s="73"/>
      <c r="S172" s="73"/>
      <c r="T172" s="73"/>
      <c r="U172" s="73"/>
    </row>
    <row r="173" spans="2:21" x14ac:dyDescent="0.3">
      <c r="B173" s="73"/>
      <c r="C173" s="74"/>
      <c r="D173" s="73"/>
      <c r="E173" s="73"/>
      <c r="F173" s="73"/>
      <c r="G173" s="73"/>
      <c r="H173" s="73"/>
      <c r="I173" s="73"/>
      <c r="J173" s="73"/>
      <c r="K173" s="73"/>
      <c r="L173" s="73"/>
      <c r="M173" s="73"/>
      <c r="N173" s="73"/>
      <c r="O173" s="73"/>
      <c r="P173" s="73"/>
      <c r="Q173" s="73"/>
      <c r="R173" s="73"/>
      <c r="S173" s="73"/>
      <c r="T173" s="73"/>
      <c r="U173" s="73"/>
    </row>
    <row r="174" spans="2:21" x14ac:dyDescent="0.3">
      <c r="B174" s="73"/>
      <c r="C174" s="74"/>
      <c r="D174" s="73"/>
      <c r="E174" s="73"/>
      <c r="F174" s="73"/>
      <c r="G174" s="73"/>
      <c r="H174" s="73"/>
      <c r="I174" s="73"/>
      <c r="J174" s="73"/>
      <c r="K174" s="73"/>
      <c r="L174" s="73"/>
      <c r="M174" s="73"/>
      <c r="N174" s="73"/>
      <c r="O174" s="73"/>
      <c r="P174" s="73"/>
      <c r="Q174" s="73"/>
      <c r="R174" s="73"/>
      <c r="S174" s="73"/>
      <c r="T174" s="73"/>
      <c r="U174" s="73"/>
    </row>
    <row r="175" spans="2:21" x14ac:dyDescent="0.3">
      <c r="B175" s="73"/>
      <c r="C175" s="74"/>
      <c r="D175" s="73"/>
      <c r="E175" s="73"/>
      <c r="F175" s="73"/>
      <c r="G175" s="73"/>
      <c r="H175" s="73"/>
      <c r="I175" s="73"/>
      <c r="J175" s="73"/>
      <c r="K175" s="73"/>
      <c r="L175" s="73"/>
      <c r="M175" s="73"/>
      <c r="N175" s="73"/>
      <c r="O175" s="73"/>
      <c r="P175" s="73"/>
      <c r="Q175" s="73"/>
      <c r="R175" s="73"/>
      <c r="S175" s="73"/>
      <c r="T175" s="73"/>
      <c r="U175" s="73"/>
    </row>
    <row r="176" spans="2:21" x14ac:dyDescent="0.3">
      <c r="B176" s="73"/>
      <c r="C176" s="74"/>
      <c r="D176" s="73"/>
      <c r="E176" s="73"/>
      <c r="F176" s="73"/>
      <c r="G176" s="73"/>
      <c r="H176" s="73"/>
      <c r="I176" s="73"/>
      <c r="J176" s="73"/>
      <c r="K176" s="73"/>
      <c r="L176" s="73"/>
      <c r="M176" s="73"/>
      <c r="N176" s="73"/>
      <c r="O176" s="73"/>
      <c r="P176" s="73"/>
      <c r="Q176" s="73"/>
      <c r="R176" s="73"/>
      <c r="S176" s="73"/>
      <c r="T176" s="73"/>
      <c r="U176" s="73"/>
    </row>
    <row r="177" spans="2:21" x14ac:dyDescent="0.3">
      <c r="B177" s="73"/>
      <c r="C177" s="74"/>
      <c r="D177" s="73"/>
      <c r="E177" s="73"/>
      <c r="F177" s="73"/>
      <c r="G177" s="73"/>
      <c r="H177" s="73"/>
      <c r="I177" s="73"/>
      <c r="J177" s="73"/>
      <c r="K177" s="73"/>
      <c r="L177" s="73"/>
      <c r="M177" s="73"/>
      <c r="N177" s="73"/>
      <c r="O177" s="73"/>
      <c r="P177" s="73"/>
      <c r="Q177" s="73"/>
      <c r="R177" s="73"/>
      <c r="S177" s="73"/>
      <c r="T177" s="73"/>
      <c r="U177" s="73"/>
    </row>
    <row r="178" spans="2:21" x14ac:dyDescent="0.3">
      <c r="B178" s="73"/>
      <c r="C178" s="74"/>
      <c r="D178" s="73"/>
      <c r="E178" s="73"/>
      <c r="F178" s="73"/>
      <c r="G178" s="73"/>
      <c r="H178" s="73"/>
      <c r="I178" s="73"/>
      <c r="J178" s="73"/>
      <c r="K178" s="73"/>
      <c r="L178" s="73"/>
      <c r="M178" s="73"/>
      <c r="N178" s="73"/>
      <c r="O178" s="73"/>
      <c r="P178" s="73"/>
      <c r="Q178" s="73"/>
      <c r="R178" s="73"/>
      <c r="S178" s="73"/>
      <c r="T178" s="73"/>
      <c r="U178" s="73"/>
    </row>
    <row r="179" spans="2:21" x14ac:dyDescent="0.3">
      <c r="B179" s="73"/>
      <c r="C179" s="74"/>
      <c r="D179" s="73"/>
      <c r="E179" s="73"/>
      <c r="F179" s="73"/>
      <c r="G179" s="73"/>
      <c r="H179" s="73"/>
      <c r="I179" s="73"/>
      <c r="J179" s="73"/>
      <c r="K179" s="73"/>
      <c r="L179" s="73"/>
      <c r="M179" s="73"/>
      <c r="N179" s="73"/>
      <c r="O179" s="73"/>
      <c r="P179" s="73"/>
      <c r="Q179" s="73"/>
      <c r="R179" s="73"/>
      <c r="S179" s="73"/>
      <c r="T179" s="73"/>
      <c r="U179" s="73"/>
    </row>
    <row r="180" spans="2:21" x14ac:dyDescent="0.3">
      <c r="B180" s="73"/>
      <c r="C180" s="74"/>
      <c r="D180" s="73"/>
      <c r="E180" s="73"/>
      <c r="F180" s="73"/>
      <c r="G180" s="73"/>
      <c r="H180" s="73"/>
      <c r="I180" s="73"/>
      <c r="J180" s="73"/>
      <c r="K180" s="73"/>
      <c r="L180" s="73"/>
      <c r="M180" s="73"/>
      <c r="N180" s="73"/>
      <c r="O180" s="73"/>
      <c r="P180" s="73"/>
      <c r="Q180" s="73"/>
      <c r="R180" s="73"/>
      <c r="S180" s="73"/>
      <c r="T180" s="73"/>
      <c r="U180" s="73"/>
    </row>
    <row r="181" spans="2:21" x14ac:dyDescent="0.3">
      <c r="B181" s="73"/>
      <c r="C181" s="74"/>
      <c r="D181" s="73"/>
      <c r="E181" s="73"/>
      <c r="F181" s="73"/>
      <c r="G181" s="73"/>
      <c r="H181" s="73"/>
      <c r="I181" s="73"/>
      <c r="J181" s="73"/>
      <c r="K181" s="73"/>
      <c r="L181" s="73"/>
      <c r="M181" s="73"/>
      <c r="N181" s="73"/>
      <c r="O181" s="73"/>
      <c r="P181" s="73"/>
      <c r="Q181" s="73"/>
      <c r="R181" s="73"/>
      <c r="S181" s="73"/>
      <c r="T181" s="73"/>
      <c r="U181" s="73"/>
    </row>
    <row r="182" spans="2:21" x14ac:dyDescent="0.3">
      <c r="B182" s="73"/>
      <c r="C182" s="74"/>
      <c r="D182" s="73"/>
      <c r="E182" s="73"/>
      <c r="F182" s="73"/>
      <c r="G182" s="73"/>
      <c r="H182" s="73"/>
      <c r="I182" s="73"/>
      <c r="J182" s="73"/>
      <c r="K182" s="73"/>
      <c r="L182" s="73"/>
      <c r="M182" s="73"/>
      <c r="N182" s="73"/>
      <c r="O182" s="73"/>
      <c r="P182" s="73"/>
      <c r="Q182" s="73"/>
      <c r="R182" s="73"/>
      <c r="S182" s="73"/>
      <c r="T182" s="73"/>
      <c r="U182" s="73"/>
    </row>
    <row r="183" spans="2:21" x14ac:dyDescent="0.3">
      <c r="B183" s="73"/>
      <c r="C183" s="74"/>
      <c r="D183" s="73"/>
      <c r="E183" s="73"/>
      <c r="F183" s="73"/>
      <c r="G183" s="73"/>
      <c r="H183" s="73"/>
      <c r="I183" s="73"/>
      <c r="J183" s="73"/>
      <c r="K183" s="73"/>
      <c r="L183" s="73"/>
      <c r="M183" s="73"/>
      <c r="N183" s="73"/>
      <c r="O183" s="73"/>
      <c r="P183" s="73"/>
      <c r="Q183" s="73"/>
      <c r="R183" s="73"/>
      <c r="S183" s="73"/>
      <c r="T183" s="73"/>
      <c r="U183" s="73"/>
    </row>
    <row r="184" spans="2:21" x14ac:dyDescent="0.3">
      <c r="B184" s="73"/>
      <c r="C184" s="74"/>
      <c r="D184" s="73"/>
      <c r="E184" s="73"/>
      <c r="F184" s="73"/>
      <c r="G184" s="73"/>
      <c r="H184" s="73"/>
      <c r="I184" s="73"/>
      <c r="J184" s="73"/>
      <c r="K184" s="73"/>
      <c r="L184" s="73"/>
      <c r="M184" s="73"/>
      <c r="N184" s="73"/>
      <c r="O184" s="73"/>
      <c r="P184" s="73"/>
      <c r="Q184" s="73"/>
      <c r="R184" s="73"/>
      <c r="S184" s="73"/>
      <c r="T184" s="73"/>
      <c r="U184" s="73"/>
    </row>
    <row r="185" spans="2:21" x14ac:dyDescent="0.3">
      <c r="B185" s="73"/>
      <c r="C185" s="74"/>
      <c r="D185" s="73"/>
      <c r="E185" s="73"/>
      <c r="F185" s="73"/>
      <c r="G185" s="73"/>
      <c r="H185" s="73"/>
      <c r="I185" s="73"/>
      <c r="J185" s="73"/>
      <c r="K185" s="73"/>
      <c r="L185" s="73"/>
      <c r="M185" s="73"/>
      <c r="N185" s="73"/>
      <c r="O185" s="73"/>
      <c r="P185" s="73"/>
      <c r="Q185" s="73"/>
      <c r="R185" s="73"/>
      <c r="S185" s="73"/>
      <c r="T185" s="73"/>
      <c r="U185" s="73"/>
    </row>
    <row r="186" spans="2:21" x14ac:dyDescent="0.3">
      <c r="B186" s="73"/>
      <c r="C186" s="74"/>
      <c r="D186" s="73"/>
      <c r="E186" s="73"/>
      <c r="F186" s="73"/>
      <c r="G186" s="73"/>
      <c r="H186" s="73"/>
      <c r="I186" s="73"/>
      <c r="J186" s="73"/>
      <c r="K186" s="73"/>
      <c r="L186" s="73"/>
      <c r="M186" s="73"/>
      <c r="N186" s="73"/>
      <c r="O186" s="73"/>
      <c r="P186" s="73"/>
      <c r="Q186" s="73"/>
      <c r="R186" s="73"/>
      <c r="S186" s="73"/>
      <c r="T186" s="73"/>
      <c r="U186" s="73"/>
    </row>
    <row r="187" spans="2:21" x14ac:dyDescent="0.3">
      <c r="B187" s="73"/>
      <c r="C187" s="74"/>
      <c r="D187" s="73"/>
      <c r="E187" s="73"/>
      <c r="F187" s="73"/>
      <c r="G187" s="73"/>
      <c r="H187" s="73"/>
      <c r="I187" s="73"/>
      <c r="J187" s="73"/>
      <c r="K187" s="73"/>
      <c r="L187" s="73"/>
      <c r="M187" s="73"/>
      <c r="N187" s="73"/>
      <c r="O187" s="73"/>
      <c r="P187" s="73"/>
      <c r="Q187" s="73"/>
      <c r="R187" s="73"/>
      <c r="S187" s="73"/>
      <c r="T187" s="73"/>
      <c r="U187" s="73"/>
    </row>
    <row r="188" spans="2:21" x14ac:dyDescent="0.3">
      <c r="B188" s="73"/>
      <c r="C188" s="74"/>
      <c r="D188" s="73"/>
      <c r="E188" s="73"/>
      <c r="F188" s="73"/>
      <c r="G188" s="73"/>
      <c r="H188" s="73"/>
      <c r="I188" s="73"/>
      <c r="J188" s="73"/>
      <c r="K188" s="73"/>
      <c r="L188" s="73"/>
      <c r="M188" s="73"/>
      <c r="N188" s="73"/>
      <c r="O188" s="73"/>
      <c r="P188" s="73"/>
      <c r="Q188" s="73"/>
      <c r="R188" s="73"/>
      <c r="S188" s="73"/>
      <c r="T188" s="73"/>
      <c r="U188" s="73"/>
    </row>
    <row r="189" spans="2:21" x14ac:dyDescent="0.3">
      <c r="B189" s="73"/>
      <c r="C189" s="74"/>
      <c r="D189" s="73"/>
      <c r="E189" s="73"/>
      <c r="F189" s="73"/>
      <c r="G189" s="73"/>
      <c r="H189" s="73"/>
      <c r="I189" s="73"/>
      <c r="J189" s="73"/>
      <c r="K189" s="73"/>
      <c r="L189" s="73"/>
      <c r="M189" s="73"/>
      <c r="N189" s="73"/>
      <c r="O189" s="73"/>
      <c r="P189" s="73"/>
      <c r="Q189" s="73"/>
      <c r="R189" s="73"/>
      <c r="S189" s="73"/>
      <c r="T189" s="73"/>
      <c r="U189" s="73"/>
    </row>
    <row r="190" spans="2:21" x14ac:dyDescent="0.3">
      <c r="B190" s="73"/>
      <c r="C190" s="74"/>
      <c r="D190" s="73"/>
      <c r="E190" s="73"/>
      <c r="F190" s="73"/>
      <c r="G190" s="73"/>
      <c r="H190" s="73"/>
      <c r="I190" s="73"/>
      <c r="J190" s="73"/>
      <c r="K190" s="73"/>
      <c r="L190" s="73"/>
      <c r="M190" s="73"/>
      <c r="N190" s="73"/>
      <c r="O190" s="73"/>
      <c r="P190" s="73"/>
      <c r="Q190" s="73"/>
      <c r="R190" s="73"/>
      <c r="S190" s="73"/>
      <c r="T190" s="73"/>
      <c r="U190" s="73"/>
    </row>
    <row r="191" spans="2:21" x14ac:dyDescent="0.3">
      <c r="B191" s="73"/>
      <c r="C191" s="74"/>
      <c r="D191" s="73"/>
      <c r="E191" s="73"/>
      <c r="F191" s="73"/>
      <c r="G191" s="73"/>
      <c r="H191" s="73"/>
      <c r="I191" s="73"/>
      <c r="J191" s="73"/>
      <c r="K191" s="73"/>
      <c r="L191" s="73"/>
      <c r="M191" s="73"/>
      <c r="N191" s="73"/>
      <c r="O191" s="73"/>
      <c r="P191" s="73"/>
      <c r="Q191" s="73"/>
      <c r="R191" s="73"/>
      <c r="S191" s="73"/>
      <c r="T191" s="73"/>
      <c r="U191" s="73"/>
    </row>
    <row r="192" spans="2:21" x14ac:dyDescent="0.3">
      <c r="B192" s="73"/>
      <c r="C192" s="74"/>
      <c r="D192" s="73"/>
      <c r="E192" s="73"/>
      <c r="F192" s="73"/>
      <c r="G192" s="73"/>
      <c r="H192" s="73"/>
      <c r="I192" s="73"/>
      <c r="J192" s="73"/>
      <c r="K192" s="73"/>
      <c r="L192" s="73"/>
      <c r="M192" s="73"/>
      <c r="N192" s="73"/>
      <c r="O192" s="73"/>
      <c r="P192" s="73"/>
      <c r="Q192" s="73"/>
      <c r="R192" s="73"/>
      <c r="S192" s="73"/>
      <c r="T192" s="73"/>
      <c r="U192" s="73"/>
    </row>
    <row r="193" spans="2:21" x14ac:dyDescent="0.3">
      <c r="B193" s="73"/>
      <c r="C193" s="74"/>
      <c r="D193" s="73"/>
      <c r="E193" s="73"/>
      <c r="F193" s="73"/>
      <c r="G193" s="73"/>
      <c r="H193" s="73"/>
      <c r="I193" s="73"/>
      <c r="J193" s="73"/>
      <c r="K193" s="73"/>
      <c r="L193" s="73"/>
      <c r="M193" s="73"/>
      <c r="N193" s="73"/>
      <c r="O193" s="73"/>
      <c r="P193" s="73"/>
      <c r="Q193" s="73"/>
      <c r="R193" s="73"/>
      <c r="S193" s="73"/>
      <c r="T193" s="73"/>
      <c r="U193" s="73"/>
    </row>
    <row r="194" spans="2:21" x14ac:dyDescent="0.3">
      <c r="B194" s="73"/>
      <c r="C194" s="74"/>
      <c r="D194" s="73"/>
      <c r="E194" s="73"/>
      <c r="F194" s="73"/>
      <c r="G194" s="73"/>
      <c r="H194" s="73"/>
      <c r="I194" s="73"/>
      <c r="J194" s="73"/>
      <c r="K194" s="73"/>
      <c r="L194" s="73"/>
      <c r="M194" s="73"/>
      <c r="N194" s="73"/>
      <c r="O194" s="73"/>
      <c r="P194" s="73"/>
      <c r="Q194" s="73"/>
      <c r="R194" s="73"/>
      <c r="S194" s="73"/>
      <c r="T194" s="73"/>
      <c r="U194" s="73"/>
    </row>
    <row r="195" spans="2:21" x14ac:dyDescent="0.3">
      <c r="B195" s="73"/>
      <c r="C195" s="74"/>
      <c r="D195" s="73"/>
      <c r="E195" s="73"/>
      <c r="F195" s="73"/>
      <c r="G195" s="73"/>
      <c r="H195" s="73"/>
      <c r="I195" s="73"/>
      <c r="J195" s="73"/>
      <c r="K195" s="73"/>
      <c r="L195" s="73"/>
      <c r="M195" s="73"/>
      <c r="N195" s="73"/>
      <c r="O195" s="73"/>
      <c r="P195" s="73"/>
      <c r="Q195" s="73"/>
      <c r="R195" s="73"/>
      <c r="S195" s="73"/>
      <c r="T195" s="73"/>
      <c r="U195" s="73"/>
    </row>
    <row r="196" spans="2:21" x14ac:dyDescent="0.3">
      <c r="B196" s="73"/>
      <c r="C196" s="74"/>
      <c r="D196" s="73"/>
      <c r="E196" s="73"/>
      <c r="F196" s="73"/>
      <c r="G196" s="73"/>
      <c r="H196" s="73"/>
      <c r="I196" s="73"/>
      <c r="J196" s="73"/>
      <c r="K196" s="73"/>
      <c r="L196" s="73"/>
      <c r="M196" s="73"/>
      <c r="N196" s="73"/>
      <c r="O196" s="73"/>
      <c r="P196" s="73"/>
      <c r="Q196" s="73"/>
      <c r="R196" s="73"/>
      <c r="S196" s="73"/>
      <c r="T196" s="73"/>
      <c r="U196" s="73"/>
    </row>
    <row r="197" spans="2:21" x14ac:dyDescent="0.3">
      <c r="B197" s="73"/>
      <c r="C197" s="74"/>
      <c r="D197" s="73"/>
      <c r="E197" s="73"/>
      <c r="F197" s="73"/>
      <c r="G197" s="73"/>
      <c r="H197" s="73"/>
      <c r="I197" s="73"/>
      <c r="J197" s="73"/>
      <c r="K197" s="73"/>
      <c r="L197" s="73"/>
      <c r="M197" s="73"/>
      <c r="N197" s="73"/>
      <c r="O197" s="73"/>
      <c r="P197" s="73"/>
      <c r="Q197" s="73"/>
      <c r="R197" s="73"/>
      <c r="S197" s="73"/>
      <c r="T197" s="73"/>
      <c r="U197" s="73"/>
    </row>
    <row r="198" spans="2:21" x14ac:dyDescent="0.3">
      <c r="B198" s="73"/>
      <c r="C198" s="74"/>
      <c r="D198" s="73"/>
      <c r="E198" s="73"/>
      <c r="F198" s="73"/>
      <c r="G198" s="73"/>
      <c r="H198" s="73"/>
      <c r="I198" s="73"/>
      <c r="J198" s="73"/>
      <c r="K198" s="73"/>
      <c r="L198" s="73"/>
      <c r="M198" s="73"/>
      <c r="N198" s="73"/>
      <c r="O198" s="73"/>
      <c r="P198" s="73"/>
      <c r="Q198" s="73"/>
      <c r="R198" s="73"/>
      <c r="S198" s="73"/>
      <c r="T198" s="73"/>
      <c r="U198" s="73"/>
    </row>
    <row r="199" spans="2:21" x14ac:dyDescent="0.3">
      <c r="B199" s="73"/>
      <c r="C199" s="74"/>
      <c r="D199" s="73"/>
      <c r="E199" s="73"/>
      <c r="F199" s="73"/>
      <c r="G199" s="73"/>
      <c r="H199" s="73"/>
      <c r="I199" s="73"/>
      <c r="J199" s="73"/>
      <c r="K199" s="73"/>
      <c r="L199" s="73"/>
      <c r="M199" s="73"/>
      <c r="N199" s="73"/>
      <c r="O199" s="73"/>
      <c r="P199" s="73"/>
      <c r="Q199" s="73"/>
      <c r="R199" s="73"/>
      <c r="S199" s="73"/>
      <c r="T199" s="73"/>
      <c r="U199" s="73"/>
    </row>
    <row r="200" spans="2:21" x14ac:dyDescent="0.3">
      <c r="B200" s="73"/>
      <c r="C200" s="74"/>
      <c r="D200" s="73"/>
      <c r="E200" s="73"/>
      <c r="F200" s="73"/>
      <c r="G200" s="73"/>
      <c r="H200" s="73"/>
      <c r="I200" s="73"/>
      <c r="J200" s="73"/>
      <c r="K200" s="73"/>
      <c r="L200" s="73"/>
      <c r="M200" s="73"/>
      <c r="N200" s="73"/>
      <c r="O200" s="73"/>
      <c r="P200" s="73"/>
      <c r="Q200" s="73"/>
      <c r="R200" s="73"/>
      <c r="S200" s="73"/>
      <c r="T200" s="73"/>
      <c r="U200" s="73"/>
    </row>
    <row r="201" spans="2:21" x14ac:dyDescent="0.3">
      <c r="B201" s="73"/>
      <c r="C201" s="74"/>
      <c r="D201" s="73"/>
      <c r="E201" s="73"/>
      <c r="F201" s="73"/>
      <c r="G201" s="73"/>
      <c r="H201" s="73"/>
      <c r="I201" s="73"/>
      <c r="J201" s="73"/>
      <c r="K201" s="73"/>
      <c r="L201" s="73"/>
      <c r="M201" s="73"/>
      <c r="N201" s="73"/>
      <c r="O201" s="73"/>
      <c r="P201" s="73"/>
      <c r="Q201" s="73"/>
      <c r="R201" s="73"/>
      <c r="S201" s="73"/>
      <c r="T201" s="73"/>
      <c r="U201" s="73"/>
    </row>
    <row r="202" spans="2:21" x14ac:dyDescent="0.3">
      <c r="B202" s="73"/>
      <c r="C202" s="74"/>
      <c r="D202" s="73"/>
      <c r="E202" s="73"/>
      <c r="F202" s="73"/>
      <c r="G202" s="73"/>
      <c r="H202" s="73"/>
      <c r="I202" s="73"/>
      <c r="J202" s="73"/>
      <c r="K202" s="73"/>
      <c r="L202" s="73"/>
      <c r="M202" s="73"/>
      <c r="N202" s="73"/>
      <c r="O202" s="73"/>
      <c r="P202" s="73"/>
      <c r="Q202" s="73"/>
      <c r="R202" s="73"/>
      <c r="S202" s="73"/>
      <c r="T202" s="73"/>
      <c r="U202" s="73"/>
    </row>
    <row r="203" spans="2:21" x14ac:dyDescent="0.3">
      <c r="B203" s="73"/>
      <c r="C203" s="74"/>
      <c r="D203" s="73"/>
      <c r="E203" s="73"/>
      <c r="F203" s="73"/>
      <c r="G203" s="73"/>
      <c r="H203" s="73"/>
      <c r="I203" s="73"/>
      <c r="J203" s="73"/>
      <c r="K203" s="73"/>
      <c r="L203" s="73"/>
      <c r="M203" s="73"/>
      <c r="N203" s="73"/>
      <c r="O203" s="73"/>
      <c r="P203" s="73"/>
      <c r="Q203" s="73"/>
      <c r="R203" s="73"/>
      <c r="S203" s="73"/>
      <c r="T203" s="73"/>
      <c r="U203" s="73"/>
    </row>
    <row r="204" spans="2:21" x14ac:dyDescent="0.3">
      <c r="B204" s="73"/>
      <c r="C204" s="74"/>
      <c r="D204" s="73"/>
      <c r="E204" s="73"/>
      <c r="F204" s="73"/>
      <c r="G204" s="73"/>
      <c r="H204" s="73"/>
      <c r="I204" s="73"/>
      <c r="J204" s="73"/>
      <c r="K204" s="73"/>
      <c r="L204" s="73"/>
      <c r="M204" s="73"/>
      <c r="N204" s="73"/>
      <c r="O204" s="73"/>
      <c r="P204" s="73"/>
      <c r="Q204" s="73"/>
      <c r="R204" s="73"/>
      <c r="S204" s="73"/>
      <c r="T204" s="73"/>
      <c r="U204" s="73"/>
    </row>
    <row r="205" spans="2:21" x14ac:dyDescent="0.3">
      <c r="B205" s="73"/>
      <c r="C205" s="74"/>
      <c r="D205" s="73"/>
      <c r="E205" s="73"/>
      <c r="F205" s="73"/>
      <c r="G205" s="73"/>
      <c r="H205" s="73"/>
      <c r="I205" s="73"/>
      <c r="J205" s="73"/>
      <c r="K205" s="73"/>
      <c r="L205" s="73"/>
      <c r="M205" s="73"/>
      <c r="N205" s="73"/>
      <c r="O205" s="73"/>
      <c r="P205" s="73"/>
      <c r="Q205" s="73"/>
      <c r="R205" s="73"/>
      <c r="S205" s="73"/>
      <c r="T205" s="73"/>
      <c r="U205" s="73"/>
    </row>
    <row r="206" spans="2:21" x14ac:dyDescent="0.3">
      <c r="B206" s="73"/>
      <c r="C206" s="74"/>
      <c r="D206" s="73"/>
      <c r="E206" s="73"/>
      <c r="F206" s="73"/>
      <c r="G206" s="73"/>
      <c r="H206" s="73"/>
      <c r="I206" s="73"/>
      <c r="J206" s="73"/>
      <c r="K206" s="73"/>
      <c r="L206" s="73"/>
      <c r="M206" s="73"/>
      <c r="N206" s="73"/>
      <c r="O206" s="73"/>
      <c r="P206" s="73"/>
      <c r="Q206" s="73"/>
      <c r="R206" s="73"/>
      <c r="S206" s="73"/>
      <c r="T206" s="73"/>
      <c r="U206" s="73"/>
    </row>
    <row r="207" spans="2:21" x14ac:dyDescent="0.3">
      <c r="B207" s="73"/>
      <c r="C207" s="74"/>
      <c r="D207" s="73"/>
      <c r="E207" s="73"/>
      <c r="F207" s="73"/>
      <c r="G207" s="73"/>
      <c r="H207" s="73"/>
      <c r="I207" s="73"/>
      <c r="J207" s="73"/>
      <c r="K207" s="73"/>
      <c r="L207" s="73"/>
      <c r="M207" s="73"/>
      <c r="N207" s="73"/>
      <c r="O207" s="73"/>
      <c r="P207" s="73"/>
      <c r="Q207" s="73"/>
      <c r="R207" s="73"/>
      <c r="S207" s="73"/>
      <c r="T207" s="73"/>
      <c r="U207" s="73"/>
    </row>
    <row r="208" spans="2:21" x14ac:dyDescent="0.3">
      <c r="B208" s="73"/>
      <c r="C208" s="74"/>
      <c r="D208" s="73"/>
      <c r="E208" s="73"/>
      <c r="F208" s="73"/>
      <c r="G208" s="73"/>
      <c r="H208" s="73"/>
      <c r="I208" s="73"/>
      <c r="J208" s="73"/>
      <c r="K208" s="73"/>
      <c r="L208" s="73"/>
      <c r="M208" s="73"/>
      <c r="N208" s="73"/>
      <c r="O208" s="73"/>
      <c r="P208" s="73"/>
      <c r="Q208" s="73"/>
      <c r="R208" s="73"/>
      <c r="S208" s="73"/>
      <c r="T208" s="73"/>
      <c r="U208" s="73"/>
    </row>
    <row r="209" spans="2:21" x14ac:dyDescent="0.3">
      <c r="B209" s="73"/>
      <c r="C209" s="74"/>
      <c r="D209" s="73"/>
      <c r="E209" s="73"/>
      <c r="F209" s="73"/>
      <c r="G209" s="73"/>
      <c r="H209" s="73"/>
      <c r="I209" s="73"/>
      <c r="J209" s="73"/>
      <c r="K209" s="73"/>
      <c r="L209" s="73"/>
      <c r="M209" s="73"/>
      <c r="N209" s="73"/>
      <c r="O209" s="73"/>
      <c r="P209" s="73"/>
      <c r="Q209" s="73"/>
      <c r="R209" s="73"/>
      <c r="S209" s="73"/>
      <c r="T209" s="73"/>
      <c r="U209" s="73"/>
    </row>
    <row r="210" spans="2:21" x14ac:dyDescent="0.3">
      <c r="B210" s="73"/>
      <c r="C210" s="74"/>
      <c r="D210" s="73"/>
      <c r="E210" s="73"/>
      <c r="F210" s="73"/>
      <c r="G210" s="73"/>
      <c r="H210" s="73"/>
      <c r="I210" s="73"/>
      <c r="J210" s="73"/>
      <c r="K210" s="73"/>
      <c r="L210" s="73"/>
      <c r="M210" s="73"/>
      <c r="N210" s="73"/>
      <c r="O210" s="73"/>
      <c r="P210" s="73"/>
      <c r="Q210" s="73"/>
      <c r="R210" s="73"/>
      <c r="S210" s="73"/>
      <c r="T210" s="73"/>
      <c r="U210" s="73"/>
    </row>
    <row r="211" spans="2:21" x14ac:dyDescent="0.3">
      <c r="B211" s="73"/>
      <c r="C211" s="74"/>
      <c r="D211" s="73"/>
      <c r="E211" s="73"/>
      <c r="F211" s="73"/>
      <c r="G211" s="73"/>
      <c r="H211" s="73"/>
      <c r="I211" s="73"/>
      <c r="J211" s="73"/>
      <c r="K211" s="73"/>
      <c r="L211" s="73"/>
      <c r="M211" s="73"/>
      <c r="N211" s="73"/>
      <c r="O211" s="73"/>
      <c r="P211" s="73"/>
      <c r="Q211" s="73"/>
      <c r="R211" s="73"/>
      <c r="S211" s="73"/>
      <c r="T211" s="73"/>
      <c r="U211" s="73"/>
    </row>
    <row r="212" spans="2:21" x14ac:dyDescent="0.3">
      <c r="B212" s="73"/>
      <c r="C212" s="74"/>
      <c r="D212" s="73"/>
      <c r="E212" s="73"/>
      <c r="F212" s="73"/>
      <c r="G212" s="73"/>
      <c r="H212" s="73"/>
      <c r="I212" s="73"/>
      <c r="J212" s="73"/>
      <c r="K212" s="73"/>
      <c r="L212" s="73"/>
      <c r="M212" s="73"/>
      <c r="N212" s="73"/>
      <c r="O212" s="73"/>
      <c r="P212" s="73"/>
      <c r="Q212" s="73"/>
      <c r="R212" s="73"/>
      <c r="S212" s="73"/>
      <c r="T212" s="73"/>
      <c r="U212" s="73"/>
    </row>
    <row r="213" spans="2:21" x14ac:dyDescent="0.3">
      <c r="B213" s="73"/>
      <c r="C213" s="74"/>
      <c r="D213" s="73"/>
      <c r="E213" s="73"/>
      <c r="F213" s="73"/>
      <c r="G213" s="73"/>
      <c r="H213" s="73"/>
      <c r="I213" s="73"/>
      <c r="J213" s="73"/>
      <c r="K213" s="73"/>
      <c r="L213" s="73"/>
      <c r="M213" s="73"/>
      <c r="N213" s="73"/>
      <c r="O213" s="73"/>
      <c r="P213" s="73"/>
      <c r="Q213" s="73"/>
      <c r="R213" s="73"/>
      <c r="S213" s="73"/>
      <c r="T213" s="73"/>
      <c r="U213" s="73"/>
    </row>
    <row r="214" spans="2:21" x14ac:dyDescent="0.3">
      <c r="B214" s="73"/>
      <c r="C214" s="74"/>
      <c r="D214" s="73"/>
      <c r="E214" s="73"/>
      <c r="F214" s="73"/>
      <c r="G214" s="73"/>
      <c r="H214" s="73"/>
      <c r="I214" s="73"/>
      <c r="J214" s="73"/>
      <c r="K214" s="73"/>
      <c r="L214" s="73"/>
      <c r="M214" s="73"/>
      <c r="N214" s="73"/>
      <c r="O214" s="73"/>
      <c r="P214" s="73"/>
      <c r="Q214" s="73"/>
      <c r="R214" s="73"/>
      <c r="S214" s="73"/>
      <c r="T214" s="73"/>
      <c r="U214" s="73"/>
    </row>
    <row r="215" spans="2:21" x14ac:dyDescent="0.3">
      <c r="B215" s="73"/>
      <c r="C215" s="74"/>
      <c r="D215" s="73"/>
      <c r="E215" s="73"/>
      <c r="F215" s="73"/>
      <c r="G215" s="73"/>
      <c r="H215" s="73"/>
      <c r="I215" s="73"/>
      <c r="J215" s="73"/>
      <c r="K215" s="73"/>
      <c r="L215" s="73"/>
      <c r="M215" s="73"/>
      <c r="N215" s="73"/>
      <c r="O215" s="73"/>
      <c r="P215" s="73"/>
      <c r="Q215" s="73"/>
      <c r="R215" s="73"/>
      <c r="S215" s="73"/>
      <c r="T215" s="73"/>
      <c r="U215" s="73"/>
    </row>
    <row r="216" spans="2:21" x14ac:dyDescent="0.3">
      <c r="B216" s="73"/>
      <c r="C216" s="74"/>
      <c r="D216" s="73"/>
      <c r="E216" s="73"/>
      <c r="F216" s="73"/>
      <c r="G216" s="73"/>
      <c r="H216" s="73"/>
      <c r="I216" s="73"/>
      <c r="J216" s="73"/>
      <c r="K216" s="73"/>
      <c r="L216" s="73"/>
      <c r="M216" s="73"/>
      <c r="N216" s="73"/>
      <c r="O216" s="73"/>
      <c r="P216" s="73"/>
      <c r="Q216" s="73"/>
      <c r="R216" s="73"/>
      <c r="S216" s="73"/>
      <c r="T216" s="73"/>
      <c r="U216" s="73"/>
    </row>
    <row r="217" spans="2:21" x14ac:dyDescent="0.3">
      <c r="B217" s="73"/>
      <c r="C217" s="74"/>
      <c r="D217" s="73"/>
      <c r="E217" s="73"/>
      <c r="F217" s="73"/>
      <c r="G217" s="73"/>
      <c r="H217" s="73"/>
      <c r="I217" s="73"/>
      <c r="J217" s="73"/>
      <c r="K217" s="73"/>
      <c r="L217" s="73"/>
      <c r="M217" s="73"/>
      <c r="N217" s="73"/>
      <c r="O217" s="73"/>
      <c r="P217" s="73"/>
      <c r="Q217" s="73"/>
      <c r="R217" s="73"/>
      <c r="S217" s="73"/>
      <c r="T217" s="73"/>
      <c r="U217" s="73"/>
    </row>
    <row r="218" spans="2:21" x14ac:dyDescent="0.3">
      <c r="B218" s="73"/>
      <c r="C218" s="74"/>
      <c r="D218" s="73"/>
      <c r="E218" s="73"/>
      <c r="F218" s="73"/>
      <c r="G218" s="73"/>
      <c r="H218" s="73"/>
      <c r="I218" s="73"/>
      <c r="J218" s="73"/>
      <c r="K218" s="73"/>
      <c r="L218" s="73"/>
      <c r="M218" s="73"/>
      <c r="N218" s="73"/>
      <c r="O218" s="73"/>
      <c r="P218" s="73"/>
      <c r="Q218" s="73"/>
      <c r="R218" s="73"/>
      <c r="S218" s="73"/>
      <c r="T218" s="73"/>
      <c r="U218" s="73"/>
    </row>
    <row r="219" spans="2:21" x14ac:dyDescent="0.3">
      <c r="B219" s="73"/>
      <c r="C219" s="74"/>
      <c r="D219" s="73"/>
      <c r="E219" s="73"/>
      <c r="F219" s="73"/>
      <c r="G219" s="73"/>
      <c r="H219" s="73"/>
      <c r="I219" s="73"/>
      <c r="J219" s="73"/>
      <c r="K219" s="73"/>
      <c r="L219" s="73"/>
      <c r="M219" s="73"/>
      <c r="N219" s="73"/>
      <c r="O219" s="73"/>
      <c r="P219" s="73"/>
      <c r="Q219" s="73"/>
      <c r="R219" s="73"/>
      <c r="S219" s="73"/>
      <c r="T219" s="73"/>
      <c r="U219" s="73"/>
    </row>
    <row r="220" spans="2:21" x14ac:dyDescent="0.3">
      <c r="B220" s="73"/>
      <c r="C220" s="74"/>
      <c r="D220" s="73"/>
      <c r="E220" s="73"/>
      <c r="F220" s="73"/>
      <c r="G220" s="73"/>
      <c r="H220" s="73"/>
      <c r="I220" s="73"/>
      <c r="J220" s="73"/>
      <c r="K220" s="73"/>
      <c r="L220" s="73"/>
      <c r="M220" s="73"/>
      <c r="N220" s="73"/>
      <c r="O220" s="73"/>
      <c r="P220" s="73"/>
      <c r="Q220" s="73"/>
      <c r="R220" s="73"/>
      <c r="S220" s="73"/>
      <c r="T220" s="73"/>
      <c r="U220" s="73"/>
    </row>
    <row r="221" spans="2:21" x14ac:dyDescent="0.3">
      <c r="B221" s="73"/>
      <c r="C221" s="74"/>
      <c r="D221" s="73"/>
      <c r="E221" s="73"/>
      <c r="F221" s="73"/>
      <c r="G221" s="73"/>
      <c r="H221" s="73"/>
      <c r="I221" s="73"/>
      <c r="J221" s="73"/>
      <c r="K221" s="73"/>
      <c r="L221" s="73"/>
      <c r="M221" s="73"/>
      <c r="N221" s="73"/>
      <c r="O221" s="73"/>
      <c r="P221" s="73"/>
      <c r="Q221" s="73"/>
      <c r="R221" s="73"/>
      <c r="S221" s="73"/>
      <c r="T221" s="73"/>
      <c r="U221" s="73"/>
    </row>
    <row r="222" spans="2:21" x14ac:dyDescent="0.3">
      <c r="B222" s="73"/>
      <c r="C222" s="74"/>
      <c r="D222" s="73"/>
      <c r="E222" s="73"/>
      <c r="F222" s="73"/>
      <c r="G222" s="73"/>
      <c r="H222" s="73"/>
      <c r="I222" s="73"/>
      <c r="J222" s="73"/>
      <c r="K222" s="73"/>
      <c r="L222" s="73"/>
      <c r="M222" s="73"/>
      <c r="N222" s="73"/>
      <c r="O222" s="73"/>
      <c r="P222" s="73"/>
      <c r="Q222" s="73"/>
      <c r="R222" s="73"/>
      <c r="S222" s="73"/>
      <c r="T222" s="73"/>
      <c r="U222" s="73"/>
    </row>
    <row r="223" spans="2:21" x14ac:dyDescent="0.3">
      <c r="B223" s="73"/>
      <c r="C223" s="74"/>
      <c r="D223" s="73"/>
      <c r="E223" s="73"/>
      <c r="F223" s="73"/>
      <c r="G223" s="73"/>
      <c r="H223" s="73"/>
      <c r="I223" s="73"/>
      <c r="J223" s="73"/>
      <c r="K223" s="73"/>
      <c r="L223" s="73"/>
      <c r="M223" s="73"/>
      <c r="N223" s="73"/>
      <c r="O223" s="73"/>
      <c r="P223" s="73"/>
      <c r="Q223" s="73"/>
      <c r="R223" s="73"/>
      <c r="S223" s="73"/>
      <c r="T223" s="73"/>
      <c r="U223" s="73"/>
    </row>
    <row r="224" spans="2:21" x14ac:dyDescent="0.3">
      <c r="B224" s="73"/>
      <c r="C224" s="74"/>
      <c r="D224" s="73"/>
      <c r="E224" s="73"/>
      <c r="F224" s="73"/>
      <c r="G224" s="73"/>
      <c r="H224" s="73"/>
      <c r="I224" s="73"/>
      <c r="J224" s="73"/>
      <c r="K224" s="73"/>
      <c r="L224" s="73"/>
      <c r="M224" s="73"/>
      <c r="N224" s="73"/>
      <c r="O224" s="73"/>
      <c r="P224" s="73"/>
      <c r="Q224" s="73"/>
      <c r="R224" s="73"/>
      <c r="S224" s="73"/>
      <c r="T224" s="73"/>
      <c r="U224" s="73"/>
    </row>
    <row r="225" spans="2:21" x14ac:dyDescent="0.3">
      <c r="B225" s="73"/>
      <c r="C225" s="74"/>
      <c r="D225" s="73"/>
      <c r="E225" s="73"/>
      <c r="F225" s="73"/>
      <c r="G225" s="73"/>
      <c r="H225" s="73"/>
      <c r="I225" s="73"/>
      <c r="J225" s="73"/>
      <c r="K225" s="73"/>
      <c r="L225" s="73"/>
      <c r="M225" s="73"/>
      <c r="N225" s="73"/>
      <c r="O225" s="73"/>
      <c r="P225" s="73"/>
      <c r="Q225" s="73"/>
      <c r="R225" s="73"/>
      <c r="S225" s="73"/>
      <c r="T225" s="73"/>
      <c r="U225" s="73"/>
    </row>
    <row r="226" spans="2:21" x14ac:dyDescent="0.3">
      <c r="B226" s="73"/>
      <c r="C226" s="74"/>
      <c r="D226" s="73"/>
      <c r="E226" s="73"/>
      <c r="F226" s="73"/>
      <c r="G226" s="73"/>
      <c r="H226" s="73"/>
      <c r="I226" s="73"/>
      <c r="J226" s="73"/>
      <c r="K226" s="73"/>
      <c r="L226" s="73"/>
      <c r="M226" s="73"/>
      <c r="N226" s="73"/>
      <c r="O226" s="73"/>
      <c r="P226" s="73"/>
      <c r="Q226" s="73"/>
      <c r="R226" s="73"/>
      <c r="S226" s="73"/>
      <c r="T226" s="73"/>
      <c r="U226" s="73"/>
    </row>
    <row r="227" spans="2:21" x14ac:dyDescent="0.3">
      <c r="B227" s="73"/>
      <c r="C227" s="74"/>
      <c r="D227" s="73"/>
      <c r="E227" s="73"/>
      <c r="F227" s="73"/>
      <c r="G227" s="73"/>
      <c r="H227" s="73"/>
      <c r="I227" s="73"/>
      <c r="J227" s="73"/>
      <c r="K227" s="73"/>
      <c r="L227" s="73"/>
      <c r="M227" s="73"/>
      <c r="N227" s="73"/>
      <c r="O227" s="73"/>
      <c r="P227" s="73"/>
      <c r="Q227" s="73"/>
      <c r="R227" s="73"/>
      <c r="S227" s="73"/>
      <c r="T227" s="73"/>
      <c r="U227" s="73"/>
    </row>
    <row r="228" spans="2:21" x14ac:dyDescent="0.3">
      <c r="B228" s="73"/>
      <c r="C228" s="74"/>
      <c r="D228" s="73"/>
      <c r="E228" s="73"/>
      <c r="F228" s="73"/>
      <c r="G228" s="73"/>
      <c r="H228" s="73"/>
      <c r="I228" s="73"/>
      <c r="J228" s="73"/>
      <c r="K228" s="73"/>
      <c r="L228" s="73"/>
      <c r="M228" s="73"/>
      <c r="N228" s="73"/>
      <c r="O228" s="73"/>
      <c r="P228" s="73"/>
      <c r="Q228" s="73"/>
      <c r="R228" s="73"/>
      <c r="S228" s="73"/>
      <c r="T228" s="73"/>
      <c r="U228" s="73"/>
    </row>
    <row r="229" spans="2:21" x14ac:dyDescent="0.3">
      <c r="B229" s="73"/>
      <c r="C229" s="74"/>
      <c r="D229" s="73"/>
      <c r="E229" s="73"/>
      <c r="F229" s="73"/>
      <c r="G229" s="73"/>
      <c r="H229" s="73"/>
      <c r="I229" s="73"/>
      <c r="J229" s="73"/>
      <c r="K229" s="73"/>
      <c r="L229" s="73"/>
      <c r="M229" s="73"/>
      <c r="N229" s="73"/>
      <c r="O229" s="73"/>
      <c r="P229" s="73"/>
      <c r="Q229" s="73"/>
      <c r="R229" s="73"/>
      <c r="S229" s="73"/>
      <c r="T229" s="73"/>
      <c r="U229" s="73"/>
    </row>
    <row r="230" spans="2:21" x14ac:dyDescent="0.3">
      <c r="B230" s="73"/>
      <c r="C230" s="74"/>
      <c r="D230" s="73"/>
      <c r="E230" s="73"/>
      <c r="F230" s="73"/>
      <c r="G230" s="73"/>
      <c r="H230" s="73"/>
      <c r="I230" s="73"/>
      <c r="J230" s="73"/>
      <c r="K230" s="73"/>
      <c r="L230" s="73"/>
      <c r="M230" s="73"/>
      <c r="N230" s="73"/>
      <c r="O230" s="73"/>
      <c r="P230" s="73"/>
      <c r="Q230" s="73"/>
      <c r="R230" s="73"/>
      <c r="S230" s="73"/>
      <c r="T230" s="73"/>
      <c r="U230" s="73"/>
    </row>
    <row r="231" spans="2:21" x14ac:dyDescent="0.3">
      <c r="B231" s="73"/>
      <c r="C231" s="74"/>
      <c r="D231" s="73"/>
      <c r="E231" s="73"/>
      <c r="F231" s="73"/>
      <c r="G231" s="73"/>
      <c r="H231" s="73"/>
      <c r="I231" s="73"/>
      <c r="J231" s="73"/>
      <c r="K231" s="73"/>
      <c r="L231" s="73"/>
      <c r="M231" s="73"/>
      <c r="N231" s="73"/>
      <c r="O231" s="73"/>
      <c r="P231" s="73"/>
      <c r="Q231" s="73"/>
      <c r="R231" s="73"/>
      <c r="S231" s="73"/>
      <c r="T231" s="73"/>
      <c r="U231" s="73"/>
    </row>
    <row r="232" spans="2:21" x14ac:dyDescent="0.3">
      <c r="B232" s="73"/>
      <c r="C232" s="74"/>
      <c r="D232" s="73"/>
      <c r="E232" s="73"/>
      <c r="F232" s="73"/>
      <c r="G232" s="73"/>
      <c r="H232" s="73"/>
      <c r="I232" s="73"/>
      <c r="J232" s="73"/>
      <c r="K232" s="73"/>
      <c r="L232" s="73"/>
      <c r="M232" s="73"/>
      <c r="N232" s="73"/>
      <c r="O232" s="73"/>
      <c r="P232" s="73"/>
      <c r="Q232" s="73"/>
      <c r="R232" s="73"/>
      <c r="S232" s="73"/>
      <c r="T232" s="73"/>
      <c r="U232" s="73"/>
    </row>
    <row r="233" spans="2:21" x14ac:dyDescent="0.3">
      <c r="B233" s="73"/>
      <c r="C233" s="74"/>
      <c r="D233" s="73"/>
      <c r="E233" s="73"/>
      <c r="F233" s="73"/>
      <c r="G233" s="73"/>
      <c r="H233" s="73"/>
      <c r="I233" s="73"/>
      <c r="J233" s="73"/>
      <c r="K233" s="73"/>
      <c r="L233" s="73"/>
      <c r="M233" s="73"/>
      <c r="N233" s="73"/>
      <c r="O233" s="73"/>
      <c r="P233" s="73"/>
      <c r="Q233" s="73"/>
      <c r="R233" s="73"/>
      <c r="S233" s="73"/>
      <c r="T233" s="73"/>
      <c r="U233" s="73"/>
    </row>
    <row r="234" spans="2:21" x14ac:dyDescent="0.3">
      <c r="B234" s="73"/>
      <c r="C234" s="74"/>
      <c r="D234" s="73"/>
      <c r="E234" s="73"/>
      <c r="F234" s="73"/>
      <c r="G234" s="73"/>
      <c r="H234" s="73"/>
      <c r="I234" s="73"/>
      <c r="J234" s="73"/>
      <c r="K234" s="73"/>
      <c r="L234" s="73"/>
      <c r="M234" s="73"/>
      <c r="N234" s="73"/>
      <c r="O234" s="73"/>
      <c r="P234" s="73"/>
      <c r="Q234" s="73"/>
      <c r="R234" s="73"/>
      <c r="S234" s="73"/>
      <c r="T234" s="73"/>
      <c r="U234" s="73"/>
    </row>
    <row r="235" spans="2:21" x14ac:dyDescent="0.3">
      <c r="B235" s="73"/>
      <c r="C235" s="74"/>
      <c r="D235" s="73"/>
      <c r="E235" s="73"/>
      <c r="F235" s="73"/>
      <c r="G235" s="73"/>
      <c r="H235" s="73"/>
      <c r="I235" s="73"/>
      <c r="J235" s="73"/>
      <c r="K235" s="73"/>
      <c r="L235" s="73"/>
      <c r="M235" s="73"/>
      <c r="N235" s="73"/>
      <c r="O235" s="73"/>
      <c r="P235" s="73"/>
      <c r="Q235" s="73"/>
      <c r="R235" s="73"/>
      <c r="S235" s="73"/>
      <c r="T235" s="73"/>
      <c r="U235" s="73"/>
    </row>
    <row r="236" spans="2:21" x14ac:dyDescent="0.3">
      <c r="B236" s="73"/>
      <c r="C236" s="74"/>
      <c r="D236" s="73"/>
      <c r="E236" s="73"/>
      <c r="F236" s="73"/>
      <c r="G236" s="73"/>
      <c r="H236" s="73"/>
      <c r="I236" s="73"/>
      <c r="J236" s="73"/>
      <c r="K236" s="73"/>
      <c r="L236" s="73"/>
      <c r="M236" s="73"/>
      <c r="N236" s="73"/>
      <c r="O236" s="73"/>
      <c r="P236" s="73"/>
      <c r="Q236" s="73"/>
      <c r="R236" s="73"/>
      <c r="S236" s="73"/>
      <c r="T236" s="73"/>
      <c r="U236" s="73"/>
    </row>
    <row r="237" spans="2:21" x14ac:dyDescent="0.3">
      <c r="B237" s="73"/>
      <c r="C237" s="74"/>
      <c r="D237" s="73"/>
      <c r="E237" s="73"/>
      <c r="F237" s="73"/>
      <c r="G237" s="73"/>
      <c r="H237" s="73"/>
      <c r="I237" s="73"/>
      <c r="J237" s="73"/>
      <c r="K237" s="73"/>
      <c r="L237" s="73"/>
      <c r="M237" s="73"/>
      <c r="N237" s="73"/>
      <c r="O237" s="73"/>
      <c r="P237" s="73"/>
      <c r="Q237" s="73"/>
      <c r="R237" s="73"/>
      <c r="S237" s="73"/>
      <c r="T237" s="73"/>
      <c r="U237" s="73"/>
    </row>
    <row r="238" spans="2:21" x14ac:dyDescent="0.3">
      <c r="B238" s="73"/>
      <c r="C238" s="74"/>
      <c r="D238" s="73"/>
      <c r="E238" s="73"/>
      <c r="F238" s="73"/>
      <c r="G238" s="73"/>
      <c r="H238" s="73"/>
      <c r="I238" s="73"/>
      <c r="J238" s="73"/>
      <c r="K238" s="73"/>
      <c r="L238" s="73"/>
      <c r="M238" s="73"/>
      <c r="N238" s="73"/>
      <c r="O238" s="73"/>
      <c r="P238" s="73"/>
      <c r="Q238" s="73"/>
      <c r="R238" s="73"/>
      <c r="S238" s="73"/>
      <c r="T238" s="73"/>
      <c r="U238" s="73"/>
    </row>
    <row r="239" spans="2:21" x14ac:dyDescent="0.3">
      <c r="B239" s="73"/>
      <c r="C239" s="74"/>
      <c r="D239" s="73"/>
      <c r="E239" s="73"/>
      <c r="F239" s="73"/>
      <c r="G239" s="73"/>
      <c r="H239" s="73"/>
      <c r="I239" s="73"/>
      <c r="J239" s="73"/>
      <c r="K239" s="73"/>
      <c r="L239" s="73"/>
      <c r="M239" s="73"/>
      <c r="N239" s="73"/>
      <c r="O239" s="73"/>
      <c r="P239" s="73"/>
      <c r="Q239" s="73"/>
      <c r="R239" s="73"/>
      <c r="S239" s="73"/>
      <c r="T239" s="73"/>
      <c r="U239" s="73"/>
    </row>
    <row r="240" spans="2:21" x14ac:dyDescent="0.3">
      <c r="B240" s="73"/>
      <c r="C240" s="74"/>
      <c r="D240" s="73"/>
      <c r="E240" s="73"/>
      <c r="F240" s="73"/>
      <c r="G240" s="73"/>
      <c r="H240" s="73"/>
      <c r="I240" s="73"/>
      <c r="J240" s="73"/>
      <c r="K240" s="73"/>
      <c r="L240" s="73"/>
      <c r="M240" s="73"/>
      <c r="N240" s="73"/>
      <c r="O240" s="73"/>
      <c r="P240" s="73"/>
      <c r="Q240" s="73"/>
      <c r="R240" s="73"/>
      <c r="S240" s="73"/>
      <c r="T240" s="73"/>
      <c r="U240" s="73"/>
    </row>
    <row r="241" spans="2:21" x14ac:dyDescent="0.3">
      <c r="B241" s="73"/>
      <c r="C241" s="74"/>
      <c r="D241" s="73"/>
      <c r="E241" s="73"/>
      <c r="F241" s="73"/>
      <c r="G241" s="73"/>
      <c r="H241" s="73"/>
      <c r="I241" s="73"/>
      <c r="J241" s="73"/>
      <c r="K241" s="73"/>
      <c r="L241" s="73"/>
      <c r="M241" s="73"/>
      <c r="N241" s="73"/>
      <c r="O241" s="73"/>
      <c r="P241" s="73"/>
      <c r="Q241" s="73"/>
      <c r="R241" s="73"/>
      <c r="S241" s="73"/>
      <c r="T241" s="73"/>
      <c r="U241" s="73"/>
    </row>
    <row r="242" spans="2:21" x14ac:dyDescent="0.3">
      <c r="B242" s="73"/>
      <c r="C242" s="74"/>
      <c r="D242" s="73"/>
      <c r="E242" s="73"/>
      <c r="F242" s="73"/>
      <c r="G242" s="73"/>
      <c r="H242" s="73"/>
      <c r="I242" s="73"/>
      <c r="J242" s="73"/>
      <c r="K242" s="73"/>
      <c r="L242" s="73"/>
      <c r="M242" s="73"/>
      <c r="N242" s="73"/>
      <c r="O242" s="73"/>
      <c r="P242" s="73"/>
      <c r="Q242" s="73"/>
      <c r="R242" s="73"/>
      <c r="S242" s="73"/>
      <c r="T242" s="73"/>
      <c r="U242" s="73"/>
    </row>
    <row r="243" spans="2:21" x14ac:dyDescent="0.3">
      <c r="B243" s="73"/>
      <c r="C243" s="74"/>
      <c r="D243" s="73"/>
      <c r="E243" s="73"/>
      <c r="F243" s="73"/>
      <c r="G243" s="73"/>
      <c r="H243" s="73"/>
      <c r="I243" s="73"/>
      <c r="J243" s="73"/>
      <c r="K243" s="73"/>
      <c r="L243" s="73"/>
      <c r="M243" s="73"/>
      <c r="N243" s="73"/>
      <c r="O243" s="73"/>
      <c r="P243" s="73"/>
      <c r="Q243" s="73"/>
      <c r="R243" s="73"/>
      <c r="S243" s="73"/>
      <c r="T243" s="73"/>
      <c r="U243" s="73"/>
    </row>
    <row r="244" spans="2:21" x14ac:dyDescent="0.3">
      <c r="B244" s="73"/>
      <c r="C244" s="74"/>
      <c r="D244" s="73"/>
      <c r="E244" s="73"/>
      <c r="F244" s="73"/>
      <c r="G244" s="73"/>
      <c r="H244" s="73"/>
      <c r="I244" s="73"/>
      <c r="J244" s="73"/>
      <c r="K244" s="73"/>
      <c r="L244" s="73"/>
      <c r="M244" s="73"/>
      <c r="N244" s="73"/>
      <c r="O244" s="73"/>
      <c r="P244" s="73"/>
      <c r="Q244" s="73"/>
      <c r="R244" s="73"/>
      <c r="S244" s="73"/>
      <c r="T244" s="73"/>
      <c r="U244" s="73"/>
    </row>
    <row r="245" spans="2:21" x14ac:dyDescent="0.3">
      <c r="B245" s="73"/>
      <c r="C245" s="74"/>
      <c r="D245" s="73"/>
      <c r="E245" s="73"/>
      <c r="F245" s="73"/>
      <c r="G245" s="73"/>
      <c r="H245" s="73"/>
      <c r="I245" s="73"/>
      <c r="J245" s="73"/>
      <c r="K245" s="73"/>
      <c r="L245" s="73"/>
      <c r="M245" s="73"/>
      <c r="N245" s="73"/>
      <c r="O245" s="73"/>
      <c r="P245" s="73"/>
      <c r="Q245" s="73"/>
      <c r="R245" s="73"/>
      <c r="S245" s="73"/>
      <c r="T245" s="73"/>
      <c r="U245" s="73"/>
    </row>
    <row r="246" spans="2:21" x14ac:dyDescent="0.3">
      <c r="B246" s="73"/>
      <c r="C246" s="74"/>
      <c r="D246" s="73"/>
      <c r="E246" s="73"/>
      <c r="F246" s="73"/>
      <c r="G246" s="73"/>
      <c r="H246" s="73"/>
      <c r="I246" s="73"/>
      <c r="J246" s="73"/>
      <c r="K246" s="73"/>
      <c r="L246" s="73"/>
      <c r="M246" s="73"/>
      <c r="N246" s="73"/>
      <c r="O246" s="73"/>
      <c r="P246" s="73"/>
      <c r="Q246" s="73"/>
      <c r="R246" s="73"/>
      <c r="S246" s="73"/>
      <c r="T246" s="73"/>
      <c r="U246" s="73"/>
    </row>
    <row r="247" spans="2:21" x14ac:dyDescent="0.3">
      <c r="B247" s="73"/>
      <c r="C247" s="74"/>
      <c r="D247" s="73"/>
      <c r="E247" s="73"/>
      <c r="F247" s="73"/>
      <c r="G247" s="73"/>
      <c r="H247" s="73"/>
      <c r="I247" s="73"/>
      <c r="J247" s="73"/>
      <c r="K247" s="73"/>
      <c r="L247" s="73"/>
      <c r="M247" s="73"/>
      <c r="N247" s="73"/>
      <c r="O247" s="73"/>
      <c r="P247" s="73"/>
      <c r="Q247" s="73"/>
      <c r="R247" s="73"/>
      <c r="S247" s="73"/>
      <c r="T247" s="73"/>
      <c r="U247" s="73"/>
    </row>
    <row r="248" spans="2:21" x14ac:dyDescent="0.3">
      <c r="B248" s="73"/>
      <c r="C248" s="74"/>
      <c r="D248" s="73"/>
      <c r="E248" s="73"/>
      <c r="F248" s="73"/>
      <c r="G248" s="73"/>
      <c r="H248" s="73"/>
      <c r="I248" s="73"/>
      <c r="J248" s="73"/>
      <c r="K248" s="73"/>
      <c r="L248" s="73"/>
      <c r="M248" s="73"/>
      <c r="N248" s="73"/>
      <c r="O248" s="73"/>
      <c r="P248" s="73"/>
      <c r="Q248" s="73"/>
      <c r="R248" s="73"/>
      <c r="S248" s="73"/>
      <c r="T248" s="73"/>
      <c r="U248" s="73"/>
    </row>
    <row r="249" spans="2:21" x14ac:dyDescent="0.3">
      <c r="B249" s="73"/>
      <c r="C249" s="74"/>
      <c r="D249" s="73"/>
      <c r="E249" s="73"/>
      <c r="F249" s="73"/>
      <c r="G249" s="73"/>
      <c r="H249" s="73"/>
      <c r="I249" s="73"/>
      <c r="J249" s="73"/>
      <c r="K249" s="73"/>
      <c r="L249" s="73"/>
      <c r="M249" s="73"/>
      <c r="N249" s="73"/>
      <c r="O249" s="73"/>
      <c r="P249" s="73"/>
      <c r="Q249" s="73"/>
      <c r="R249" s="73"/>
      <c r="S249" s="73"/>
      <c r="T249" s="73"/>
      <c r="U249" s="73"/>
    </row>
    <row r="250" spans="2:21" x14ac:dyDescent="0.3">
      <c r="B250" s="73"/>
      <c r="C250" s="74"/>
      <c r="D250" s="73"/>
      <c r="E250" s="73"/>
      <c r="F250" s="73"/>
      <c r="G250" s="73"/>
      <c r="H250" s="73"/>
      <c r="I250" s="73"/>
      <c r="J250" s="73"/>
      <c r="K250" s="73"/>
      <c r="L250" s="73"/>
      <c r="M250" s="73"/>
      <c r="N250" s="73"/>
      <c r="O250" s="73"/>
      <c r="P250" s="73"/>
      <c r="Q250" s="73"/>
      <c r="R250" s="73"/>
      <c r="S250" s="73"/>
      <c r="T250" s="73"/>
      <c r="U250" s="73"/>
    </row>
    <row r="251" spans="2:21" x14ac:dyDescent="0.3">
      <c r="B251" s="73"/>
      <c r="C251" s="74"/>
      <c r="D251" s="73"/>
      <c r="E251" s="73"/>
      <c r="F251" s="73"/>
      <c r="G251" s="73"/>
      <c r="H251" s="73"/>
      <c r="I251" s="73"/>
      <c r="J251" s="73"/>
      <c r="K251" s="73"/>
      <c r="L251" s="73"/>
      <c r="M251" s="73"/>
      <c r="N251" s="73"/>
      <c r="O251" s="73"/>
      <c r="P251" s="73"/>
      <c r="Q251" s="73"/>
      <c r="R251" s="73"/>
      <c r="S251" s="73"/>
      <c r="T251" s="73"/>
      <c r="U251" s="73"/>
    </row>
    <row r="252" spans="2:21" x14ac:dyDescent="0.3">
      <c r="B252" s="73"/>
      <c r="C252" s="74"/>
      <c r="D252" s="73"/>
      <c r="E252" s="73"/>
      <c r="F252" s="73"/>
      <c r="G252" s="73"/>
      <c r="H252" s="73"/>
      <c r="I252" s="73"/>
      <c r="J252" s="73"/>
      <c r="K252" s="73"/>
      <c r="L252" s="73"/>
      <c r="M252" s="73"/>
      <c r="N252" s="73"/>
      <c r="O252" s="73"/>
      <c r="P252" s="73"/>
      <c r="Q252" s="73"/>
      <c r="R252" s="73"/>
      <c r="S252" s="73"/>
      <c r="T252" s="73"/>
      <c r="U252" s="73"/>
    </row>
    <row r="253" spans="2:21" x14ac:dyDescent="0.3">
      <c r="B253" s="73"/>
      <c r="C253" s="74"/>
      <c r="D253" s="73"/>
      <c r="E253" s="73"/>
      <c r="F253" s="73"/>
      <c r="G253" s="73"/>
      <c r="H253" s="73"/>
      <c r="I253" s="73"/>
      <c r="J253" s="73"/>
      <c r="K253" s="73"/>
      <c r="L253" s="73"/>
      <c r="M253" s="73"/>
      <c r="N253" s="73"/>
      <c r="O253" s="73"/>
      <c r="P253" s="73"/>
      <c r="Q253" s="73"/>
      <c r="R253" s="73"/>
      <c r="S253" s="73"/>
      <c r="T253" s="73"/>
      <c r="U253" s="73"/>
    </row>
    <row r="254" spans="2:21" x14ac:dyDescent="0.3">
      <c r="B254" s="73"/>
      <c r="C254" s="74"/>
      <c r="D254" s="73"/>
      <c r="E254" s="73"/>
      <c r="F254" s="73"/>
      <c r="G254" s="73"/>
      <c r="H254" s="73"/>
      <c r="I254" s="73"/>
      <c r="J254" s="73"/>
      <c r="K254" s="73"/>
      <c r="L254" s="73"/>
      <c r="M254" s="73"/>
      <c r="N254" s="73"/>
      <c r="O254" s="73"/>
      <c r="P254" s="73"/>
      <c r="Q254" s="73"/>
      <c r="R254" s="73"/>
      <c r="S254" s="73"/>
      <c r="T254" s="73"/>
      <c r="U254" s="73"/>
    </row>
    <row r="255" spans="2:21" x14ac:dyDescent="0.3">
      <c r="B255" s="73"/>
      <c r="C255" s="74"/>
      <c r="D255" s="73"/>
      <c r="E255" s="73"/>
      <c r="F255" s="73"/>
      <c r="G255" s="73"/>
      <c r="H255" s="73"/>
      <c r="I255" s="73"/>
      <c r="J255" s="73"/>
      <c r="K255" s="73"/>
      <c r="L255" s="73"/>
      <c r="M255" s="73"/>
      <c r="N255" s="73"/>
      <c r="O255" s="73"/>
      <c r="P255" s="73"/>
      <c r="Q255" s="73"/>
      <c r="R255" s="73"/>
      <c r="S255" s="73"/>
      <c r="T255" s="73"/>
      <c r="U255" s="73"/>
    </row>
    <row r="256" spans="2:21" x14ac:dyDescent="0.3">
      <c r="B256" s="73"/>
      <c r="C256" s="74"/>
      <c r="D256" s="73"/>
      <c r="E256" s="73"/>
      <c r="F256" s="73"/>
      <c r="G256" s="73"/>
      <c r="H256" s="73"/>
      <c r="I256" s="73"/>
      <c r="J256" s="73"/>
      <c r="K256" s="73"/>
      <c r="L256" s="73"/>
      <c r="M256" s="73"/>
      <c r="N256" s="73"/>
      <c r="O256" s="73"/>
      <c r="P256" s="73"/>
      <c r="Q256" s="73"/>
      <c r="R256" s="73"/>
      <c r="S256" s="73"/>
      <c r="T256" s="73"/>
      <c r="U256" s="73"/>
    </row>
    <row r="257" spans="2:21" x14ac:dyDescent="0.3">
      <c r="B257" s="73"/>
      <c r="C257" s="74"/>
      <c r="D257" s="73"/>
      <c r="E257" s="73"/>
      <c r="F257" s="73"/>
      <c r="G257" s="73"/>
      <c r="H257" s="73"/>
      <c r="I257" s="73"/>
      <c r="J257" s="73"/>
      <c r="K257" s="73"/>
      <c r="L257" s="73"/>
      <c r="M257" s="73"/>
      <c r="N257" s="73"/>
      <c r="O257" s="73"/>
      <c r="P257" s="73"/>
      <c r="Q257" s="73"/>
      <c r="R257" s="73"/>
      <c r="S257" s="73"/>
      <c r="T257" s="73"/>
      <c r="U257" s="73"/>
    </row>
    <row r="258" spans="2:21" x14ac:dyDescent="0.3">
      <c r="B258" s="73"/>
      <c r="C258" s="74"/>
      <c r="D258" s="73"/>
      <c r="E258" s="73"/>
      <c r="F258" s="73"/>
      <c r="G258" s="73"/>
      <c r="H258" s="73"/>
      <c r="I258" s="73"/>
      <c r="J258" s="73"/>
      <c r="K258" s="73"/>
      <c r="L258" s="73"/>
      <c r="M258" s="73"/>
      <c r="N258" s="73"/>
      <c r="O258" s="73"/>
      <c r="P258" s="73"/>
      <c r="Q258" s="73"/>
      <c r="R258" s="73"/>
      <c r="S258" s="73"/>
      <c r="T258" s="73"/>
      <c r="U258" s="73"/>
    </row>
    <row r="259" spans="2:21" x14ac:dyDescent="0.3">
      <c r="B259" s="73"/>
      <c r="C259" s="74"/>
      <c r="D259" s="73"/>
      <c r="E259" s="73"/>
      <c r="F259" s="73"/>
      <c r="G259" s="73"/>
      <c r="H259" s="73"/>
      <c r="I259" s="73"/>
      <c r="J259" s="73"/>
      <c r="K259" s="73"/>
      <c r="L259" s="73"/>
      <c r="M259" s="73"/>
      <c r="N259" s="73"/>
      <c r="O259" s="73"/>
      <c r="P259" s="73"/>
      <c r="Q259" s="73"/>
      <c r="R259" s="73"/>
      <c r="S259" s="73"/>
      <c r="T259" s="73"/>
      <c r="U259" s="73"/>
    </row>
    <row r="260" spans="2:21" x14ac:dyDescent="0.3">
      <c r="B260" s="73"/>
      <c r="C260" s="74"/>
      <c r="D260" s="73"/>
      <c r="E260" s="73"/>
      <c r="F260" s="73"/>
      <c r="G260" s="73"/>
      <c r="H260" s="73"/>
      <c r="I260" s="73"/>
      <c r="J260" s="73"/>
      <c r="K260" s="73"/>
      <c r="L260" s="73"/>
      <c r="M260" s="73"/>
      <c r="N260" s="73"/>
      <c r="O260" s="73"/>
      <c r="P260" s="73"/>
      <c r="Q260" s="73"/>
      <c r="R260" s="73"/>
      <c r="S260" s="73"/>
      <c r="T260" s="73"/>
      <c r="U260" s="73"/>
    </row>
    <row r="261" spans="2:21" x14ac:dyDescent="0.3">
      <c r="B261" s="73"/>
      <c r="C261" s="74"/>
      <c r="D261" s="73"/>
      <c r="E261" s="73"/>
      <c r="F261" s="73"/>
      <c r="G261" s="73"/>
      <c r="H261" s="73"/>
      <c r="I261" s="73"/>
      <c r="J261" s="73"/>
      <c r="K261" s="73"/>
      <c r="L261" s="73"/>
      <c r="M261" s="73"/>
      <c r="N261" s="73"/>
      <c r="O261" s="73"/>
      <c r="P261" s="73"/>
      <c r="Q261" s="73"/>
      <c r="R261" s="73"/>
      <c r="S261" s="73"/>
      <c r="T261" s="73"/>
      <c r="U261" s="73"/>
    </row>
    <row r="262" spans="2:21" x14ac:dyDescent="0.3">
      <c r="B262" s="73"/>
      <c r="C262" s="74"/>
      <c r="D262" s="73"/>
      <c r="E262" s="73"/>
      <c r="F262" s="73"/>
      <c r="G262" s="73"/>
      <c r="H262" s="73"/>
      <c r="I262" s="73"/>
      <c r="J262" s="73"/>
      <c r="K262" s="73"/>
      <c r="L262" s="73"/>
      <c r="M262" s="73"/>
      <c r="N262" s="73"/>
      <c r="O262" s="73"/>
      <c r="P262" s="73"/>
      <c r="Q262" s="73"/>
      <c r="R262" s="73"/>
      <c r="S262" s="73"/>
      <c r="T262" s="73"/>
      <c r="U262" s="73"/>
    </row>
    <row r="263" spans="2:21" x14ac:dyDescent="0.3">
      <c r="B263" s="73"/>
      <c r="C263" s="74"/>
      <c r="D263" s="73"/>
      <c r="E263" s="73"/>
      <c r="F263" s="73"/>
      <c r="G263" s="73"/>
      <c r="H263" s="73"/>
      <c r="I263" s="73"/>
      <c r="J263" s="73"/>
      <c r="K263" s="73"/>
      <c r="L263" s="73"/>
      <c r="M263" s="73"/>
      <c r="N263" s="73"/>
      <c r="O263" s="73"/>
      <c r="P263" s="73"/>
      <c r="Q263" s="73"/>
      <c r="R263" s="73"/>
      <c r="S263" s="73"/>
      <c r="T263" s="73"/>
      <c r="U263" s="73"/>
    </row>
    <row r="264" spans="2:21" x14ac:dyDescent="0.3">
      <c r="B264" s="73"/>
      <c r="C264" s="74"/>
      <c r="D264" s="73"/>
      <c r="E264" s="73"/>
      <c r="F264" s="73"/>
      <c r="G264" s="73"/>
      <c r="H264" s="73"/>
      <c r="I264" s="73"/>
      <c r="J264" s="73"/>
      <c r="K264" s="73"/>
      <c r="L264" s="73"/>
      <c r="M264" s="73"/>
      <c r="N264" s="73"/>
      <c r="O264" s="73"/>
      <c r="P264" s="73"/>
      <c r="Q264" s="73"/>
      <c r="R264" s="73"/>
      <c r="S264" s="73"/>
      <c r="T264" s="73"/>
      <c r="U264" s="73"/>
    </row>
    <row r="265" spans="2:21" x14ac:dyDescent="0.3">
      <c r="B265" s="73"/>
      <c r="C265" s="74"/>
      <c r="D265" s="73"/>
      <c r="E265" s="73"/>
      <c r="F265" s="73"/>
      <c r="G265" s="73"/>
      <c r="H265" s="73"/>
      <c r="I265" s="73"/>
      <c r="J265" s="73"/>
      <c r="K265" s="73"/>
      <c r="L265" s="73"/>
      <c r="M265" s="73"/>
      <c r="N265" s="73"/>
      <c r="O265" s="73"/>
      <c r="P265" s="73"/>
      <c r="Q265" s="73"/>
      <c r="R265" s="73"/>
      <c r="S265" s="73"/>
      <c r="T265" s="73"/>
      <c r="U265" s="73"/>
    </row>
    <row r="266" spans="2:21" x14ac:dyDescent="0.3">
      <c r="B266" s="73"/>
      <c r="C266" s="74"/>
      <c r="D266" s="73"/>
      <c r="E266" s="73"/>
      <c r="F266" s="73"/>
      <c r="G266" s="73"/>
      <c r="H266" s="73"/>
      <c r="I266" s="73"/>
      <c r="J266" s="73"/>
      <c r="K266" s="73"/>
      <c r="L266" s="73"/>
      <c r="M266" s="73"/>
      <c r="N266" s="73"/>
      <c r="O266" s="73"/>
      <c r="P266" s="73"/>
      <c r="Q266" s="73"/>
      <c r="R266" s="73"/>
      <c r="S266" s="73"/>
      <c r="T266" s="73"/>
      <c r="U266" s="73"/>
    </row>
    <row r="267" spans="2:21" x14ac:dyDescent="0.3">
      <c r="B267" s="73"/>
      <c r="C267" s="74"/>
      <c r="D267" s="73"/>
      <c r="E267" s="73"/>
      <c r="F267" s="73"/>
      <c r="G267" s="73"/>
      <c r="H267" s="73"/>
      <c r="I267" s="73"/>
      <c r="J267" s="73"/>
      <c r="K267" s="73"/>
      <c r="L267" s="73"/>
      <c r="M267" s="73"/>
      <c r="N267" s="73"/>
      <c r="O267" s="73"/>
      <c r="P267" s="73"/>
      <c r="Q267" s="73"/>
      <c r="R267" s="73"/>
      <c r="S267" s="73"/>
      <c r="T267" s="73"/>
      <c r="U267" s="73"/>
    </row>
    <row r="268" spans="2:21" x14ac:dyDescent="0.3">
      <c r="B268" s="73"/>
      <c r="C268" s="74"/>
      <c r="D268" s="73"/>
      <c r="E268" s="73"/>
      <c r="F268" s="73"/>
      <c r="G268" s="73"/>
      <c r="H268" s="73"/>
      <c r="I268" s="73"/>
      <c r="J268" s="73"/>
      <c r="K268" s="73"/>
      <c r="L268" s="73"/>
      <c r="M268" s="73"/>
      <c r="N268" s="73"/>
      <c r="O268" s="73"/>
      <c r="P268" s="73"/>
      <c r="Q268" s="73"/>
      <c r="R268" s="73"/>
      <c r="S268" s="73"/>
      <c r="T268" s="73"/>
      <c r="U268" s="73"/>
    </row>
    <row r="269" spans="2:21" x14ac:dyDescent="0.3">
      <c r="B269" s="73"/>
      <c r="C269" s="74"/>
      <c r="D269" s="73"/>
      <c r="E269" s="73"/>
      <c r="F269" s="73"/>
      <c r="G269" s="73"/>
      <c r="H269" s="73"/>
      <c r="I269" s="73"/>
      <c r="J269" s="73"/>
      <c r="K269" s="73"/>
      <c r="L269" s="73"/>
      <c r="M269" s="73"/>
      <c r="N269" s="73"/>
      <c r="O269" s="73"/>
      <c r="P269" s="73"/>
      <c r="Q269" s="73"/>
      <c r="R269" s="73"/>
      <c r="S269" s="73"/>
      <c r="T269" s="73"/>
      <c r="U269" s="73"/>
    </row>
    <row r="270" spans="2:21" x14ac:dyDescent="0.3">
      <c r="B270" s="73"/>
      <c r="C270" s="74"/>
      <c r="D270" s="73"/>
      <c r="E270" s="73"/>
      <c r="F270" s="73"/>
      <c r="G270" s="73"/>
      <c r="H270" s="73"/>
      <c r="I270" s="73"/>
      <c r="J270" s="73"/>
      <c r="K270" s="73"/>
      <c r="L270" s="73"/>
      <c r="M270" s="73"/>
      <c r="N270" s="73"/>
      <c r="O270" s="73"/>
      <c r="P270" s="73"/>
      <c r="Q270" s="73"/>
      <c r="R270" s="73"/>
      <c r="S270" s="73"/>
      <c r="T270" s="73"/>
      <c r="U270" s="73"/>
    </row>
    <row r="271" spans="2:21" x14ac:dyDescent="0.3">
      <c r="B271" s="73"/>
      <c r="C271" s="74"/>
      <c r="D271" s="73"/>
      <c r="E271" s="73"/>
      <c r="F271" s="73"/>
      <c r="G271" s="73"/>
      <c r="H271" s="73"/>
      <c r="I271" s="73"/>
      <c r="J271" s="73"/>
      <c r="K271" s="73"/>
      <c r="L271" s="73"/>
      <c r="M271" s="73"/>
      <c r="N271" s="73"/>
      <c r="O271" s="73"/>
      <c r="P271" s="73"/>
      <c r="Q271" s="73"/>
      <c r="R271" s="73"/>
      <c r="S271" s="73"/>
      <c r="T271" s="73"/>
      <c r="U271" s="73"/>
    </row>
    <row r="272" spans="2:21" x14ac:dyDescent="0.3">
      <c r="B272" s="73"/>
      <c r="C272" s="74"/>
      <c r="D272" s="73"/>
      <c r="E272" s="73"/>
      <c r="F272" s="73"/>
      <c r="G272" s="73"/>
      <c r="H272" s="73"/>
      <c r="I272" s="73"/>
      <c r="J272" s="73"/>
      <c r="K272" s="73"/>
      <c r="L272" s="73"/>
      <c r="M272" s="73"/>
      <c r="N272" s="73"/>
      <c r="O272" s="73"/>
      <c r="P272" s="73"/>
      <c r="Q272" s="73"/>
      <c r="R272" s="73"/>
      <c r="S272" s="73"/>
      <c r="T272" s="73"/>
      <c r="U272" s="73"/>
    </row>
    <row r="273" spans="2:21" x14ac:dyDescent="0.3">
      <c r="B273" s="73"/>
      <c r="C273" s="74"/>
      <c r="D273" s="73"/>
      <c r="E273" s="73"/>
      <c r="F273" s="73"/>
      <c r="G273" s="73"/>
      <c r="H273" s="73"/>
      <c r="I273" s="73"/>
      <c r="J273" s="73"/>
      <c r="K273" s="73"/>
      <c r="L273" s="73"/>
      <c r="M273" s="73"/>
      <c r="N273" s="73"/>
      <c r="O273" s="73"/>
      <c r="P273" s="73"/>
      <c r="Q273" s="73"/>
      <c r="R273" s="73"/>
      <c r="S273" s="73"/>
      <c r="T273" s="73"/>
      <c r="U273" s="73"/>
    </row>
    <row r="274" spans="2:21" x14ac:dyDescent="0.3">
      <c r="B274" s="73"/>
      <c r="C274" s="74"/>
      <c r="D274" s="73"/>
      <c r="E274" s="73"/>
      <c r="F274" s="73"/>
      <c r="G274" s="73"/>
      <c r="H274" s="73"/>
      <c r="I274" s="73"/>
      <c r="J274" s="73"/>
      <c r="K274" s="73"/>
      <c r="L274" s="73"/>
      <c r="M274" s="73"/>
      <c r="N274" s="73"/>
      <c r="O274" s="73"/>
      <c r="P274" s="73"/>
      <c r="Q274" s="73"/>
      <c r="R274" s="73"/>
      <c r="S274" s="73"/>
      <c r="T274" s="73"/>
      <c r="U274" s="73"/>
    </row>
    <row r="275" spans="2:21" x14ac:dyDescent="0.3">
      <c r="B275" s="73"/>
      <c r="C275" s="74"/>
      <c r="D275" s="73"/>
      <c r="E275" s="73"/>
      <c r="F275" s="73"/>
      <c r="G275" s="73"/>
      <c r="H275" s="73"/>
      <c r="I275" s="73"/>
      <c r="J275" s="73"/>
      <c r="K275" s="73"/>
      <c r="L275" s="73"/>
      <c r="M275" s="73"/>
      <c r="N275" s="73"/>
      <c r="O275" s="73"/>
      <c r="P275" s="73"/>
      <c r="Q275" s="73"/>
      <c r="R275" s="73"/>
      <c r="S275" s="73"/>
      <c r="T275" s="73"/>
      <c r="U275" s="73"/>
    </row>
    <row r="276" spans="2:21" x14ac:dyDescent="0.3">
      <c r="B276" s="73"/>
      <c r="C276" s="74"/>
      <c r="D276" s="73"/>
      <c r="E276" s="73"/>
      <c r="F276" s="73"/>
      <c r="G276" s="73"/>
      <c r="H276" s="73"/>
      <c r="I276" s="73"/>
      <c r="J276" s="73"/>
      <c r="K276" s="73"/>
      <c r="L276" s="73"/>
      <c r="M276" s="73"/>
      <c r="N276" s="73"/>
      <c r="O276" s="73"/>
      <c r="P276" s="73"/>
      <c r="Q276" s="73"/>
      <c r="R276" s="73"/>
      <c r="S276" s="73"/>
      <c r="T276" s="73"/>
      <c r="U276" s="73"/>
    </row>
    <row r="277" spans="2:21" x14ac:dyDescent="0.3">
      <c r="B277" s="73"/>
      <c r="C277" s="74"/>
      <c r="D277" s="73"/>
      <c r="E277" s="73"/>
      <c r="F277" s="73"/>
      <c r="G277" s="73"/>
      <c r="H277" s="73"/>
      <c r="I277" s="73"/>
      <c r="J277" s="73"/>
      <c r="K277" s="73"/>
      <c r="L277" s="73"/>
      <c r="M277" s="73"/>
      <c r="N277" s="73"/>
      <c r="O277" s="73"/>
      <c r="P277" s="73"/>
      <c r="Q277" s="73"/>
      <c r="R277" s="73"/>
      <c r="S277" s="73"/>
      <c r="T277" s="73"/>
      <c r="U277" s="73"/>
    </row>
    <row r="278" spans="2:21" x14ac:dyDescent="0.3">
      <c r="B278" s="73"/>
      <c r="C278" s="74"/>
      <c r="D278" s="73"/>
      <c r="E278" s="73"/>
      <c r="F278" s="73"/>
      <c r="G278" s="73"/>
      <c r="H278" s="73"/>
      <c r="I278" s="73"/>
      <c r="J278" s="73"/>
      <c r="K278" s="73"/>
      <c r="L278" s="73"/>
      <c r="M278" s="73"/>
      <c r="N278" s="73"/>
      <c r="O278" s="73"/>
      <c r="P278" s="73"/>
      <c r="Q278" s="73"/>
      <c r="R278" s="73"/>
      <c r="S278" s="73"/>
      <c r="T278" s="73"/>
      <c r="U278" s="73"/>
    </row>
    <row r="279" spans="2:21" x14ac:dyDescent="0.3">
      <c r="B279" s="73"/>
      <c r="C279" s="74"/>
      <c r="D279" s="73"/>
      <c r="E279" s="73"/>
      <c r="F279" s="73"/>
      <c r="G279" s="73"/>
      <c r="H279" s="73"/>
      <c r="I279" s="73"/>
      <c r="J279" s="73"/>
      <c r="K279" s="73"/>
      <c r="L279" s="73"/>
      <c r="M279" s="73"/>
      <c r="N279" s="73"/>
      <c r="O279" s="73"/>
      <c r="P279" s="73"/>
      <c r="Q279" s="73"/>
      <c r="R279" s="73"/>
      <c r="S279" s="73"/>
      <c r="T279" s="73"/>
      <c r="U279" s="73"/>
    </row>
    <row r="280" spans="2:21" x14ac:dyDescent="0.3">
      <c r="B280" s="73"/>
      <c r="C280" s="74"/>
      <c r="D280" s="73"/>
      <c r="E280" s="73"/>
      <c r="F280" s="73"/>
      <c r="G280" s="73"/>
      <c r="H280" s="73"/>
      <c r="I280" s="73"/>
      <c r="J280" s="73"/>
      <c r="K280" s="73"/>
      <c r="L280" s="73"/>
      <c r="M280" s="73"/>
      <c r="N280" s="73"/>
      <c r="O280" s="73"/>
      <c r="P280" s="73"/>
      <c r="Q280" s="73"/>
      <c r="R280" s="73"/>
      <c r="S280" s="73"/>
      <c r="T280" s="73"/>
      <c r="U280" s="73"/>
    </row>
    <row r="281" spans="2:21" x14ac:dyDescent="0.3">
      <c r="B281" s="73"/>
      <c r="C281" s="74"/>
      <c r="D281" s="73"/>
      <c r="E281" s="73"/>
      <c r="F281" s="73"/>
      <c r="G281" s="73"/>
      <c r="H281" s="73"/>
      <c r="I281" s="73"/>
      <c r="J281" s="73"/>
      <c r="K281" s="73"/>
      <c r="L281" s="73"/>
      <c r="M281" s="73"/>
      <c r="N281" s="73"/>
      <c r="O281" s="73"/>
      <c r="P281" s="73"/>
      <c r="Q281" s="73"/>
      <c r="R281" s="73"/>
      <c r="S281" s="73"/>
      <c r="T281" s="73"/>
      <c r="U281" s="73"/>
    </row>
    <row r="282" spans="2:21" x14ac:dyDescent="0.3">
      <c r="B282" s="73"/>
      <c r="C282" s="74"/>
      <c r="D282" s="73"/>
      <c r="E282" s="73"/>
      <c r="F282" s="73"/>
      <c r="G282" s="73"/>
      <c r="H282" s="73"/>
      <c r="I282" s="73"/>
      <c r="J282" s="73"/>
      <c r="K282" s="73"/>
      <c r="L282" s="73"/>
      <c r="M282" s="73"/>
      <c r="N282" s="73"/>
      <c r="O282" s="73"/>
      <c r="P282" s="73"/>
      <c r="Q282" s="73"/>
      <c r="R282" s="73"/>
      <c r="S282" s="73"/>
      <c r="T282" s="73"/>
      <c r="U282" s="73"/>
    </row>
    <row r="283" spans="2:21" x14ac:dyDescent="0.3">
      <c r="B283" s="73"/>
      <c r="C283" s="74"/>
      <c r="D283" s="73"/>
      <c r="E283" s="73"/>
      <c r="F283" s="73"/>
      <c r="G283" s="73"/>
      <c r="H283" s="73"/>
      <c r="I283" s="73"/>
      <c r="J283" s="73"/>
      <c r="K283" s="73"/>
      <c r="L283" s="73"/>
      <c r="M283" s="73"/>
      <c r="N283" s="73"/>
      <c r="O283" s="73"/>
      <c r="P283" s="73"/>
      <c r="Q283" s="73"/>
      <c r="R283" s="73"/>
      <c r="S283" s="73"/>
      <c r="T283" s="73"/>
      <c r="U283" s="73"/>
    </row>
    <row r="284" spans="2:21" x14ac:dyDescent="0.3">
      <c r="B284" s="73"/>
      <c r="C284" s="74"/>
      <c r="D284" s="73"/>
      <c r="E284" s="73"/>
      <c r="F284" s="73"/>
      <c r="G284" s="73"/>
      <c r="H284" s="73"/>
      <c r="I284" s="73"/>
      <c r="J284" s="73"/>
      <c r="K284" s="73"/>
      <c r="L284" s="73"/>
      <c r="M284" s="73"/>
      <c r="N284" s="73"/>
      <c r="O284" s="73"/>
      <c r="P284" s="73"/>
      <c r="Q284" s="73"/>
      <c r="R284" s="73"/>
      <c r="S284" s="73"/>
      <c r="T284" s="73"/>
      <c r="U284" s="73"/>
    </row>
    <row r="285" spans="2:21" x14ac:dyDescent="0.3">
      <c r="B285" s="73"/>
      <c r="C285" s="74"/>
      <c r="D285" s="73"/>
      <c r="E285" s="73"/>
      <c r="F285" s="73"/>
      <c r="G285" s="73"/>
      <c r="H285" s="73"/>
      <c r="I285" s="73"/>
      <c r="J285" s="73"/>
      <c r="K285" s="73"/>
      <c r="L285" s="73"/>
      <c r="M285" s="73"/>
      <c r="N285" s="73"/>
      <c r="O285" s="73"/>
      <c r="P285" s="73"/>
      <c r="Q285" s="73"/>
      <c r="R285" s="73"/>
      <c r="S285" s="73"/>
      <c r="T285" s="73"/>
      <c r="U285" s="73"/>
    </row>
    <row r="286" spans="2:21" x14ac:dyDescent="0.3">
      <c r="B286" s="73"/>
      <c r="C286" s="74"/>
      <c r="D286" s="73"/>
      <c r="E286" s="73"/>
      <c r="F286" s="73"/>
      <c r="G286" s="73"/>
      <c r="H286" s="73"/>
      <c r="I286" s="73"/>
      <c r="J286" s="73"/>
      <c r="K286" s="73"/>
      <c r="L286" s="73"/>
      <c r="M286" s="73"/>
      <c r="N286" s="73"/>
      <c r="O286" s="73"/>
      <c r="P286" s="73"/>
      <c r="Q286" s="73"/>
      <c r="R286" s="73"/>
      <c r="S286" s="73"/>
      <c r="T286" s="73"/>
      <c r="U286" s="73"/>
    </row>
    <row r="287" spans="2:21" x14ac:dyDescent="0.3">
      <c r="B287" s="73"/>
      <c r="C287" s="74"/>
      <c r="D287" s="73"/>
      <c r="E287" s="73"/>
      <c r="F287" s="73"/>
      <c r="G287" s="73"/>
      <c r="H287" s="73"/>
      <c r="I287" s="73"/>
      <c r="J287" s="73"/>
      <c r="K287" s="73"/>
      <c r="L287" s="73"/>
      <c r="M287" s="73"/>
      <c r="N287" s="73"/>
      <c r="O287" s="73"/>
      <c r="P287" s="73"/>
      <c r="Q287" s="73"/>
      <c r="R287" s="73"/>
      <c r="S287" s="73"/>
      <c r="T287" s="73"/>
      <c r="U287" s="73"/>
    </row>
    <row r="288" spans="2:21" x14ac:dyDescent="0.3">
      <c r="B288" s="73"/>
      <c r="C288" s="74"/>
      <c r="D288" s="73"/>
      <c r="E288" s="73"/>
      <c r="F288" s="73"/>
      <c r="G288" s="73"/>
      <c r="H288" s="73"/>
      <c r="I288" s="73"/>
      <c r="J288" s="73"/>
      <c r="K288" s="73"/>
      <c r="L288" s="73"/>
      <c r="M288" s="73"/>
      <c r="N288" s="73"/>
      <c r="O288" s="73"/>
      <c r="P288" s="73"/>
      <c r="Q288" s="73"/>
      <c r="R288" s="73"/>
      <c r="S288" s="73"/>
      <c r="T288" s="73"/>
      <c r="U288" s="73"/>
    </row>
    <row r="289" spans="2:21" x14ac:dyDescent="0.3">
      <c r="B289" s="73"/>
      <c r="C289" s="74"/>
      <c r="D289" s="73"/>
      <c r="E289" s="73"/>
      <c r="F289" s="73"/>
      <c r="G289" s="73"/>
      <c r="H289" s="73"/>
      <c r="I289" s="73"/>
      <c r="J289" s="73"/>
      <c r="K289" s="73"/>
      <c r="L289" s="73"/>
      <c r="M289" s="73"/>
      <c r="N289" s="73"/>
      <c r="O289" s="73"/>
      <c r="P289" s="73"/>
      <c r="Q289" s="73"/>
      <c r="R289" s="73"/>
      <c r="S289" s="73"/>
      <c r="T289" s="73"/>
      <c r="U289" s="73"/>
    </row>
    <row r="290" spans="2:21" x14ac:dyDescent="0.3">
      <c r="B290" s="73"/>
      <c r="C290" s="74"/>
      <c r="D290" s="73"/>
      <c r="E290" s="73"/>
      <c r="F290" s="73"/>
      <c r="G290" s="73"/>
      <c r="H290" s="73"/>
      <c r="I290" s="73"/>
      <c r="J290" s="73"/>
      <c r="K290" s="73"/>
      <c r="L290" s="73"/>
      <c r="M290" s="73"/>
      <c r="N290" s="73"/>
      <c r="O290" s="73"/>
      <c r="P290" s="73"/>
      <c r="Q290" s="73"/>
      <c r="R290" s="73"/>
      <c r="S290" s="73"/>
      <c r="T290" s="73"/>
      <c r="U290" s="73"/>
    </row>
    <row r="291" spans="2:21" x14ac:dyDescent="0.3">
      <c r="B291" s="73"/>
      <c r="C291" s="74"/>
      <c r="D291" s="73"/>
      <c r="E291" s="73"/>
      <c r="F291" s="73"/>
      <c r="G291" s="73"/>
      <c r="H291" s="73"/>
      <c r="I291" s="73"/>
      <c r="J291" s="73"/>
      <c r="K291" s="73"/>
      <c r="L291" s="73"/>
      <c r="M291" s="73"/>
      <c r="N291" s="73"/>
      <c r="O291" s="73"/>
      <c r="P291" s="73"/>
      <c r="Q291" s="73"/>
      <c r="R291" s="73"/>
      <c r="S291" s="73"/>
      <c r="T291" s="73"/>
      <c r="U291" s="73"/>
    </row>
    <row r="292" spans="2:21" x14ac:dyDescent="0.3">
      <c r="B292" s="73"/>
      <c r="C292" s="74"/>
      <c r="D292" s="73"/>
      <c r="E292" s="73"/>
      <c r="F292" s="73"/>
      <c r="G292" s="73"/>
      <c r="H292" s="73"/>
      <c r="I292" s="73"/>
      <c r="J292" s="73"/>
      <c r="K292" s="73"/>
      <c r="L292" s="73"/>
      <c r="M292" s="73"/>
      <c r="N292" s="73"/>
      <c r="O292" s="73"/>
      <c r="P292" s="73"/>
      <c r="Q292" s="73"/>
      <c r="R292" s="73"/>
      <c r="S292" s="73"/>
      <c r="T292" s="73"/>
      <c r="U292" s="73"/>
    </row>
    <row r="293" spans="2:21" x14ac:dyDescent="0.3">
      <c r="B293" s="73"/>
      <c r="C293" s="74"/>
      <c r="D293" s="73"/>
      <c r="E293" s="73"/>
      <c r="F293" s="73"/>
      <c r="G293" s="73"/>
      <c r="H293" s="73"/>
      <c r="I293" s="73"/>
      <c r="J293" s="73"/>
      <c r="K293" s="73"/>
      <c r="L293" s="73"/>
      <c r="M293" s="73"/>
      <c r="N293" s="73"/>
      <c r="O293" s="73"/>
      <c r="P293" s="73"/>
      <c r="Q293" s="73"/>
      <c r="R293" s="73"/>
      <c r="S293" s="73"/>
      <c r="T293" s="73"/>
      <c r="U293" s="73"/>
    </row>
    <row r="294" spans="2:21" x14ac:dyDescent="0.3">
      <c r="B294" s="73"/>
      <c r="C294" s="74"/>
      <c r="D294" s="73"/>
      <c r="E294" s="73"/>
      <c r="F294" s="73"/>
      <c r="G294" s="73"/>
      <c r="H294" s="73"/>
      <c r="I294" s="73"/>
      <c r="J294" s="73"/>
      <c r="K294" s="73"/>
      <c r="L294" s="73"/>
      <c r="M294" s="73"/>
      <c r="N294" s="73"/>
      <c r="O294" s="73"/>
      <c r="P294" s="73"/>
      <c r="Q294" s="73"/>
      <c r="R294" s="73"/>
      <c r="S294" s="73"/>
      <c r="T294" s="73"/>
      <c r="U294" s="73"/>
    </row>
    <row r="295" spans="2:21" x14ac:dyDescent="0.3">
      <c r="B295" s="73"/>
      <c r="C295" s="74"/>
      <c r="D295" s="73"/>
      <c r="E295" s="73"/>
      <c r="F295" s="73"/>
      <c r="G295" s="73"/>
      <c r="H295" s="73"/>
      <c r="I295" s="73"/>
      <c r="J295" s="73"/>
      <c r="K295" s="73"/>
      <c r="L295" s="73"/>
      <c r="M295" s="73"/>
      <c r="N295" s="73"/>
      <c r="O295" s="73"/>
      <c r="P295" s="73"/>
      <c r="Q295" s="73"/>
      <c r="R295" s="73"/>
      <c r="S295" s="73"/>
      <c r="T295" s="73"/>
      <c r="U295" s="73"/>
    </row>
    <row r="296" spans="2:21" x14ac:dyDescent="0.3">
      <c r="B296" s="73"/>
      <c r="C296" s="74"/>
      <c r="D296" s="73"/>
      <c r="E296" s="73"/>
      <c r="F296" s="73"/>
      <c r="G296" s="73"/>
      <c r="H296" s="73"/>
      <c r="I296" s="73"/>
      <c r="J296" s="73"/>
      <c r="K296" s="73"/>
      <c r="L296" s="73"/>
      <c r="M296" s="73"/>
      <c r="N296" s="73"/>
      <c r="O296" s="73"/>
      <c r="P296" s="73"/>
      <c r="Q296" s="73"/>
      <c r="R296" s="73"/>
      <c r="S296" s="73"/>
      <c r="T296" s="73"/>
      <c r="U296" s="73"/>
    </row>
    <row r="297" spans="2:21" x14ac:dyDescent="0.3">
      <c r="B297" s="73"/>
      <c r="C297" s="74"/>
      <c r="D297" s="73"/>
      <c r="E297" s="73"/>
      <c r="F297" s="73"/>
      <c r="G297" s="73"/>
      <c r="H297" s="73"/>
      <c r="I297" s="73"/>
      <c r="J297" s="73"/>
      <c r="K297" s="73"/>
      <c r="L297" s="73"/>
      <c r="M297" s="73"/>
      <c r="N297" s="73"/>
      <c r="O297" s="73"/>
      <c r="P297" s="73"/>
      <c r="Q297" s="73"/>
      <c r="R297" s="73"/>
      <c r="S297" s="73"/>
      <c r="T297" s="73"/>
      <c r="U297" s="73"/>
    </row>
    <row r="298" spans="2:21" x14ac:dyDescent="0.3">
      <c r="B298" s="73"/>
      <c r="C298" s="74"/>
      <c r="D298" s="73"/>
      <c r="E298" s="73"/>
      <c r="F298" s="73"/>
      <c r="G298" s="73"/>
      <c r="H298" s="73"/>
      <c r="I298" s="73"/>
      <c r="J298" s="73"/>
      <c r="K298" s="73"/>
      <c r="L298" s="73"/>
      <c r="M298" s="73"/>
      <c r="N298" s="73"/>
      <c r="O298" s="73"/>
      <c r="P298" s="73"/>
      <c r="Q298" s="73"/>
      <c r="R298" s="73"/>
      <c r="S298" s="73"/>
      <c r="T298" s="73"/>
      <c r="U298" s="73"/>
    </row>
    <row r="299" spans="2:21" x14ac:dyDescent="0.3">
      <c r="B299" s="73"/>
      <c r="C299" s="74"/>
      <c r="D299" s="73"/>
      <c r="E299" s="73"/>
      <c r="F299" s="73"/>
      <c r="G299" s="73"/>
      <c r="H299" s="73"/>
      <c r="I299" s="73"/>
      <c r="J299" s="73"/>
      <c r="K299" s="73"/>
      <c r="L299" s="73"/>
      <c r="M299" s="73"/>
      <c r="N299" s="73"/>
      <c r="O299" s="73"/>
      <c r="P299" s="73"/>
      <c r="Q299" s="73"/>
      <c r="R299" s="73"/>
      <c r="S299" s="73"/>
      <c r="T299" s="73"/>
      <c r="U299" s="73"/>
    </row>
    <row r="300" spans="2:21" x14ac:dyDescent="0.3">
      <c r="B300" s="73"/>
      <c r="C300" s="74"/>
      <c r="D300" s="73"/>
      <c r="E300" s="73"/>
      <c r="F300" s="73"/>
      <c r="G300" s="73"/>
      <c r="H300" s="73"/>
      <c r="I300" s="73"/>
      <c r="J300" s="73"/>
      <c r="K300" s="73"/>
      <c r="L300" s="73"/>
      <c r="M300" s="73"/>
      <c r="N300" s="73"/>
      <c r="O300" s="73"/>
      <c r="P300" s="73"/>
      <c r="Q300" s="73"/>
      <c r="R300" s="73"/>
      <c r="S300" s="73"/>
      <c r="T300" s="73"/>
      <c r="U300" s="73"/>
    </row>
    <row r="301" spans="2:21" x14ac:dyDescent="0.3">
      <c r="B301" s="73"/>
      <c r="C301" s="74"/>
      <c r="D301" s="73"/>
      <c r="E301" s="73"/>
      <c r="F301" s="73"/>
      <c r="G301" s="73"/>
      <c r="H301" s="73"/>
      <c r="I301" s="73"/>
      <c r="J301" s="73"/>
      <c r="K301" s="73"/>
      <c r="L301" s="73"/>
      <c r="M301" s="73"/>
      <c r="N301" s="73"/>
      <c r="O301" s="73"/>
      <c r="P301" s="73"/>
      <c r="Q301" s="73"/>
      <c r="R301" s="73"/>
      <c r="S301" s="73"/>
      <c r="T301" s="73"/>
      <c r="U301" s="73"/>
    </row>
    <row r="302" spans="2:21" x14ac:dyDescent="0.3">
      <c r="B302" s="73"/>
      <c r="C302" s="74"/>
      <c r="D302" s="73"/>
      <c r="E302" s="73"/>
      <c r="F302" s="73"/>
      <c r="G302" s="73"/>
      <c r="H302" s="73"/>
      <c r="I302" s="73"/>
      <c r="J302" s="73"/>
      <c r="K302" s="73"/>
      <c r="L302" s="73"/>
      <c r="M302" s="73"/>
      <c r="N302" s="73"/>
      <c r="O302" s="73"/>
      <c r="P302" s="73"/>
      <c r="Q302" s="73"/>
      <c r="R302" s="73"/>
      <c r="S302" s="73"/>
      <c r="T302" s="73"/>
      <c r="U302" s="73"/>
    </row>
    <row r="303" spans="2:21" x14ac:dyDescent="0.3">
      <c r="B303" s="73"/>
      <c r="C303" s="74"/>
      <c r="D303" s="73"/>
      <c r="E303" s="73"/>
      <c r="F303" s="73"/>
      <c r="G303" s="73"/>
      <c r="H303" s="73"/>
      <c r="I303" s="73"/>
      <c r="J303" s="73"/>
      <c r="K303" s="73"/>
      <c r="L303" s="73"/>
      <c r="M303" s="73"/>
      <c r="N303" s="73"/>
      <c r="O303" s="73"/>
      <c r="P303" s="73"/>
      <c r="Q303" s="73"/>
      <c r="R303" s="73"/>
      <c r="S303" s="73"/>
      <c r="T303" s="73"/>
      <c r="U303" s="73"/>
    </row>
    <row r="304" spans="2:21" x14ac:dyDescent="0.3">
      <c r="B304" s="73"/>
      <c r="C304" s="74"/>
      <c r="D304" s="73"/>
      <c r="E304" s="73"/>
      <c r="F304" s="73"/>
      <c r="G304" s="73"/>
      <c r="H304" s="73"/>
      <c r="I304" s="73"/>
      <c r="J304" s="73"/>
      <c r="K304" s="73"/>
      <c r="L304" s="73"/>
      <c r="M304" s="73"/>
      <c r="N304" s="73"/>
      <c r="O304" s="73"/>
      <c r="P304" s="73"/>
      <c r="Q304" s="73"/>
      <c r="R304" s="73"/>
      <c r="S304" s="73"/>
      <c r="T304" s="73"/>
      <c r="U304" s="73"/>
    </row>
    <row r="305" spans="2:21" x14ac:dyDescent="0.3">
      <c r="B305" s="73"/>
      <c r="C305" s="74"/>
      <c r="D305" s="73"/>
      <c r="E305" s="73"/>
      <c r="F305" s="73"/>
      <c r="G305" s="73"/>
      <c r="H305" s="73"/>
      <c r="I305" s="73"/>
      <c r="J305" s="73"/>
      <c r="K305" s="73"/>
      <c r="L305" s="73"/>
      <c r="M305" s="73"/>
      <c r="N305" s="73"/>
      <c r="O305" s="73"/>
      <c r="P305" s="73"/>
      <c r="Q305" s="73"/>
      <c r="R305" s="73"/>
      <c r="S305" s="73"/>
      <c r="T305" s="73"/>
      <c r="U305" s="73"/>
    </row>
    <row r="306" spans="2:21" x14ac:dyDescent="0.3">
      <c r="B306" s="73"/>
      <c r="C306" s="74"/>
      <c r="D306" s="73"/>
      <c r="E306" s="73"/>
      <c r="F306" s="73"/>
      <c r="G306" s="73"/>
      <c r="H306" s="73"/>
      <c r="I306" s="73"/>
      <c r="J306" s="73"/>
      <c r="K306" s="73"/>
      <c r="L306" s="73"/>
      <c r="M306" s="73"/>
      <c r="N306" s="73"/>
      <c r="O306" s="73"/>
      <c r="P306" s="73"/>
      <c r="Q306" s="73"/>
      <c r="R306" s="73"/>
      <c r="S306" s="73"/>
      <c r="T306" s="73"/>
      <c r="U306" s="73"/>
    </row>
    <row r="307" spans="2:21" x14ac:dyDescent="0.3">
      <c r="B307" s="73"/>
      <c r="C307" s="74"/>
      <c r="D307" s="73"/>
      <c r="E307" s="73"/>
      <c r="F307" s="73"/>
      <c r="G307" s="73"/>
      <c r="H307" s="73"/>
      <c r="I307" s="73"/>
      <c r="J307" s="73"/>
      <c r="K307" s="73"/>
      <c r="L307" s="73"/>
      <c r="M307" s="73"/>
      <c r="N307" s="73"/>
      <c r="O307" s="73"/>
      <c r="P307" s="73"/>
      <c r="Q307" s="73"/>
      <c r="R307" s="73"/>
      <c r="S307" s="73"/>
      <c r="T307" s="73"/>
      <c r="U307" s="73"/>
    </row>
    <row r="308" spans="2:21" x14ac:dyDescent="0.3">
      <c r="B308" s="73"/>
      <c r="C308" s="74"/>
      <c r="D308" s="73"/>
      <c r="E308" s="73"/>
      <c r="F308" s="73"/>
      <c r="G308" s="73"/>
      <c r="H308" s="73"/>
      <c r="I308" s="73"/>
      <c r="J308" s="73"/>
      <c r="K308" s="73"/>
      <c r="L308" s="73"/>
      <c r="M308" s="73"/>
      <c r="N308" s="73"/>
      <c r="O308" s="73"/>
      <c r="P308" s="73"/>
      <c r="Q308" s="73"/>
      <c r="R308" s="73"/>
      <c r="S308" s="73"/>
      <c r="T308" s="73"/>
      <c r="U308" s="73"/>
    </row>
    <row r="309" spans="2:21" x14ac:dyDescent="0.3">
      <c r="B309" s="73"/>
      <c r="C309" s="74"/>
      <c r="D309" s="73"/>
      <c r="E309" s="73"/>
      <c r="F309" s="73"/>
      <c r="G309" s="73"/>
      <c r="H309" s="73"/>
      <c r="I309" s="73"/>
      <c r="J309" s="73"/>
      <c r="K309" s="73"/>
      <c r="L309" s="73"/>
      <c r="M309" s="73"/>
      <c r="N309" s="73"/>
      <c r="O309" s="73"/>
      <c r="P309" s="73"/>
      <c r="Q309" s="73"/>
      <c r="R309" s="73"/>
      <c r="S309" s="73"/>
      <c r="T309" s="73"/>
      <c r="U309" s="73"/>
    </row>
    <row r="310" spans="2:21" x14ac:dyDescent="0.3">
      <c r="B310" s="73"/>
      <c r="C310" s="74"/>
      <c r="D310" s="73"/>
      <c r="E310" s="73"/>
      <c r="F310" s="73"/>
      <c r="G310" s="73"/>
      <c r="H310" s="73"/>
      <c r="I310" s="73"/>
      <c r="J310" s="73"/>
      <c r="K310" s="73"/>
      <c r="L310" s="73"/>
      <c r="M310" s="73"/>
      <c r="N310" s="73"/>
      <c r="O310" s="73"/>
      <c r="P310" s="73"/>
      <c r="Q310" s="73"/>
      <c r="R310" s="73"/>
      <c r="S310" s="73"/>
      <c r="T310" s="73"/>
      <c r="U310" s="73"/>
    </row>
    <row r="311" spans="2:21" x14ac:dyDescent="0.3">
      <c r="B311" s="73"/>
      <c r="C311" s="74"/>
      <c r="D311" s="73"/>
      <c r="E311" s="73"/>
      <c r="F311" s="73"/>
      <c r="G311" s="73"/>
      <c r="H311" s="73"/>
      <c r="I311" s="73"/>
      <c r="J311" s="73"/>
      <c r="K311" s="73"/>
      <c r="L311" s="73"/>
      <c r="M311" s="73"/>
      <c r="N311" s="73"/>
      <c r="O311" s="73"/>
      <c r="P311" s="73"/>
      <c r="Q311" s="73"/>
      <c r="R311" s="73"/>
      <c r="S311" s="73"/>
      <c r="T311" s="73"/>
      <c r="U311" s="73"/>
    </row>
    <row r="312" spans="2:21" x14ac:dyDescent="0.3">
      <c r="B312" s="73"/>
      <c r="C312" s="74"/>
      <c r="D312" s="73"/>
      <c r="E312" s="73"/>
      <c r="F312" s="73"/>
      <c r="G312" s="73"/>
      <c r="H312" s="73"/>
      <c r="I312" s="73"/>
      <c r="J312" s="73"/>
      <c r="K312" s="73"/>
      <c r="L312" s="73"/>
      <c r="M312" s="73"/>
      <c r="N312" s="73"/>
      <c r="O312" s="73"/>
      <c r="P312" s="73"/>
      <c r="Q312" s="73"/>
      <c r="R312" s="73"/>
      <c r="S312" s="73"/>
      <c r="T312" s="73"/>
      <c r="U312" s="73"/>
    </row>
    <row r="313" spans="2:21" x14ac:dyDescent="0.3">
      <c r="B313" s="73"/>
      <c r="C313" s="74"/>
      <c r="D313" s="73"/>
      <c r="E313" s="73"/>
      <c r="F313" s="73"/>
      <c r="G313" s="73"/>
      <c r="H313" s="73"/>
      <c r="I313" s="73"/>
      <c r="J313" s="73"/>
      <c r="K313" s="73"/>
      <c r="L313" s="73"/>
      <c r="M313" s="73"/>
      <c r="N313" s="73"/>
      <c r="O313" s="73"/>
      <c r="P313" s="73"/>
      <c r="Q313" s="73"/>
      <c r="R313" s="73"/>
      <c r="S313" s="73"/>
      <c r="T313" s="73"/>
      <c r="U313" s="73"/>
    </row>
    <row r="314" spans="2:21" x14ac:dyDescent="0.3">
      <c r="B314" s="73"/>
      <c r="C314" s="74"/>
      <c r="D314" s="73"/>
      <c r="E314" s="73"/>
      <c r="F314" s="73"/>
      <c r="G314" s="73"/>
      <c r="H314" s="73"/>
      <c r="I314" s="73"/>
      <c r="J314" s="73"/>
      <c r="K314" s="73"/>
      <c r="L314" s="73"/>
      <c r="M314" s="73"/>
      <c r="N314" s="73"/>
      <c r="O314" s="73"/>
      <c r="P314" s="73"/>
      <c r="Q314" s="73"/>
      <c r="R314" s="73"/>
      <c r="S314" s="73"/>
      <c r="T314" s="73"/>
      <c r="U314" s="73"/>
    </row>
    <row r="315" spans="2:21" x14ac:dyDescent="0.3">
      <c r="B315" s="73"/>
      <c r="C315" s="74"/>
      <c r="D315" s="73"/>
      <c r="E315" s="73"/>
      <c r="F315" s="73"/>
      <c r="G315" s="73"/>
      <c r="H315" s="73"/>
      <c r="I315" s="73"/>
      <c r="J315" s="73"/>
      <c r="K315" s="73"/>
      <c r="L315" s="73"/>
      <c r="M315" s="73"/>
      <c r="N315" s="73"/>
      <c r="O315" s="73"/>
      <c r="P315" s="73"/>
      <c r="Q315" s="73"/>
      <c r="R315" s="73"/>
      <c r="S315" s="73"/>
      <c r="T315" s="73"/>
      <c r="U315" s="73"/>
    </row>
    <row r="316" spans="2:21" x14ac:dyDescent="0.3">
      <c r="B316" s="73"/>
      <c r="C316" s="74"/>
      <c r="D316" s="73"/>
      <c r="E316" s="73"/>
      <c r="F316" s="73"/>
      <c r="G316" s="73"/>
      <c r="H316" s="73"/>
      <c r="I316" s="73"/>
      <c r="J316" s="73"/>
      <c r="K316" s="73"/>
      <c r="L316" s="73"/>
      <c r="M316" s="73"/>
      <c r="N316" s="73"/>
      <c r="O316" s="73"/>
      <c r="P316" s="73"/>
      <c r="Q316" s="73"/>
      <c r="R316" s="73"/>
      <c r="S316" s="73"/>
      <c r="T316" s="73"/>
      <c r="U316" s="73"/>
    </row>
    <row r="317" spans="2:21" x14ac:dyDescent="0.3">
      <c r="B317" s="73"/>
      <c r="C317" s="74"/>
      <c r="D317" s="73"/>
      <c r="E317" s="73"/>
      <c r="F317" s="73"/>
      <c r="G317" s="73"/>
      <c r="H317" s="73"/>
      <c r="I317" s="73"/>
      <c r="J317" s="73"/>
      <c r="K317" s="73"/>
      <c r="L317" s="73"/>
      <c r="M317" s="73"/>
      <c r="N317" s="73"/>
      <c r="O317" s="73"/>
      <c r="P317" s="73"/>
      <c r="Q317" s="73"/>
      <c r="R317" s="73"/>
      <c r="S317" s="73"/>
      <c r="T317" s="73"/>
      <c r="U317" s="73"/>
    </row>
    <row r="318" spans="2:21" x14ac:dyDescent="0.3">
      <c r="B318" s="73"/>
      <c r="C318" s="74"/>
      <c r="D318" s="73"/>
      <c r="E318" s="73"/>
      <c r="F318" s="73"/>
      <c r="G318" s="73"/>
      <c r="H318" s="73"/>
      <c r="I318" s="73"/>
      <c r="J318" s="73"/>
      <c r="K318" s="73"/>
      <c r="L318" s="73"/>
      <c r="M318" s="73"/>
      <c r="N318" s="73"/>
      <c r="O318" s="73"/>
      <c r="P318" s="73"/>
      <c r="Q318" s="73"/>
      <c r="R318" s="73"/>
      <c r="S318" s="73"/>
      <c r="T318" s="73"/>
      <c r="U318" s="73"/>
    </row>
    <row r="319" spans="2:21" x14ac:dyDescent="0.3">
      <c r="B319" s="73"/>
      <c r="C319" s="74"/>
      <c r="D319" s="73"/>
      <c r="E319" s="73"/>
      <c r="F319" s="73"/>
      <c r="G319" s="73"/>
      <c r="H319" s="73"/>
      <c r="I319" s="73"/>
      <c r="J319" s="73"/>
      <c r="K319" s="73"/>
      <c r="L319" s="73"/>
      <c r="M319" s="73"/>
      <c r="N319" s="73"/>
      <c r="O319" s="73"/>
      <c r="P319" s="73"/>
      <c r="Q319" s="73"/>
      <c r="R319" s="73"/>
      <c r="S319" s="73"/>
      <c r="T319" s="73"/>
      <c r="U319" s="73"/>
    </row>
    <row r="320" spans="2:21" x14ac:dyDescent="0.3">
      <c r="B320" s="73"/>
      <c r="C320" s="74"/>
      <c r="D320" s="73"/>
      <c r="E320" s="73"/>
      <c r="F320" s="73"/>
      <c r="G320" s="73"/>
      <c r="H320" s="73"/>
      <c r="I320" s="73"/>
      <c r="J320" s="73"/>
      <c r="K320" s="73"/>
      <c r="L320" s="73"/>
      <c r="M320" s="73"/>
      <c r="N320" s="73"/>
      <c r="O320" s="73"/>
      <c r="P320" s="73"/>
      <c r="Q320" s="73"/>
      <c r="R320" s="73"/>
      <c r="S320" s="73"/>
      <c r="T320" s="73"/>
      <c r="U320" s="73"/>
    </row>
    <row r="321" spans="2:21" x14ac:dyDescent="0.3">
      <c r="B321" s="73"/>
      <c r="C321" s="74"/>
      <c r="D321" s="73"/>
      <c r="E321" s="73"/>
      <c r="F321" s="73"/>
      <c r="G321" s="73"/>
      <c r="H321" s="73"/>
      <c r="I321" s="73"/>
      <c r="J321" s="73"/>
      <c r="K321" s="73"/>
      <c r="L321" s="73"/>
      <c r="M321" s="73"/>
      <c r="N321" s="73"/>
      <c r="O321" s="73"/>
      <c r="P321" s="73"/>
      <c r="Q321" s="73"/>
      <c r="R321" s="73"/>
      <c r="S321" s="73"/>
      <c r="T321" s="73"/>
      <c r="U321" s="73"/>
    </row>
    <row r="322" spans="2:21" x14ac:dyDescent="0.3">
      <c r="B322" s="73"/>
      <c r="C322" s="74"/>
      <c r="D322" s="73"/>
      <c r="E322" s="73"/>
      <c r="F322" s="73"/>
      <c r="G322" s="73"/>
      <c r="H322" s="73"/>
      <c r="I322" s="73"/>
      <c r="J322" s="73"/>
      <c r="K322" s="73"/>
      <c r="L322" s="73"/>
      <c r="M322" s="73"/>
      <c r="N322" s="73"/>
      <c r="O322" s="73"/>
      <c r="P322" s="73"/>
      <c r="Q322" s="73"/>
      <c r="R322" s="73"/>
      <c r="S322" s="73"/>
      <c r="T322" s="73"/>
      <c r="U322" s="73"/>
    </row>
    <row r="323" spans="2:21" x14ac:dyDescent="0.3">
      <c r="B323" s="73"/>
      <c r="C323" s="74"/>
      <c r="D323" s="73"/>
      <c r="E323" s="73"/>
      <c r="F323" s="73"/>
      <c r="G323" s="73"/>
      <c r="H323" s="73"/>
      <c r="I323" s="73"/>
      <c r="J323" s="73"/>
      <c r="K323" s="73"/>
      <c r="L323" s="73"/>
      <c r="M323" s="73"/>
      <c r="N323" s="73"/>
      <c r="O323" s="73"/>
      <c r="P323" s="73"/>
      <c r="Q323" s="73"/>
      <c r="R323" s="73"/>
      <c r="S323" s="73"/>
      <c r="T323" s="73"/>
      <c r="U323" s="73"/>
    </row>
    <row r="324" spans="2:21" x14ac:dyDescent="0.3">
      <c r="B324" s="73"/>
      <c r="C324" s="74"/>
      <c r="D324" s="73"/>
      <c r="E324" s="73"/>
      <c r="F324" s="73"/>
      <c r="G324" s="73"/>
      <c r="H324" s="73"/>
      <c r="I324" s="73"/>
      <c r="J324" s="73"/>
      <c r="K324" s="73"/>
      <c r="L324" s="73"/>
      <c r="M324" s="73"/>
      <c r="N324" s="73"/>
      <c r="O324" s="73"/>
      <c r="P324" s="73"/>
      <c r="Q324" s="73"/>
      <c r="R324" s="73"/>
      <c r="S324" s="73"/>
      <c r="T324" s="73"/>
      <c r="U324" s="73"/>
    </row>
    <row r="325" spans="2:21" x14ac:dyDescent="0.3">
      <c r="B325" s="73"/>
      <c r="C325" s="74"/>
      <c r="D325" s="73"/>
      <c r="E325" s="73"/>
      <c r="F325" s="73"/>
      <c r="G325" s="73"/>
      <c r="H325" s="73"/>
      <c r="I325" s="73"/>
      <c r="J325" s="73"/>
      <c r="K325" s="73"/>
      <c r="L325" s="73"/>
      <c r="M325" s="73"/>
      <c r="N325" s="73"/>
      <c r="O325" s="73"/>
      <c r="P325" s="73"/>
      <c r="Q325" s="73"/>
      <c r="R325" s="73"/>
      <c r="S325" s="73"/>
      <c r="T325" s="73"/>
      <c r="U325" s="73"/>
    </row>
    <row r="326" spans="2:21" x14ac:dyDescent="0.3">
      <c r="B326" s="73"/>
      <c r="C326" s="74"/>
      <c r="D326" s="73"/>
      <c r="E326" s="73"/>
      <c r="F326" s="73"/>
      <c r="G326" s="73"/>
      <c r="H326" s="73"/>
      <c r="I326" s="73"/>
      <c r="J326" s="73"/>
      <c r="K326" s="73"/>
      <c r="L326" s="73"/>
      <c r="M326" s="73"/>
      <c r="N326" s="73"/>
      <c r="O326" s="73"/>
      <c r="P326" s="73"/>
      <c r="Q326" s="73"/>
      <c r="R326" s="73"/>
      <c r="S326" s="73"/>
      <c r="T326" s="73"/>
      <c r="U326" s="73"/>
    </row>
    <row r="327" spans="2:21" x14ac:dyDescent="0.3">
      <c r="B327" s="73"/>
      <c r="C327" s="74"/>
      <c r="D327" s="73"/>
      <c r="E327" s="73"/>
      <c r="F327" s="73"/>
      <c r="G327" s="73"/>
      <c r="H327" s="73"/>
      <c r="I327" s="73"/>
      <c r="J327" s="73"/>
      <c r="K327" s="73"/>
      <c r="L327" s="73"/>
      <c r="M327" s="73"/>
      <c r="N327" s="73"/>
      <c r="O327" s="73"/>
      <c r="P327" s="73"/>
      <c r="Q327" s="73"/>
      <c r="R327" s="73"/>
      <c r="S327" s="73"/>
      <c r="T327" s="73"/>
      <c r="U327" s="73"/>
    </row>
    <row r="328" spans="2:21" x14ac:dyDescent="0.3">
      <c r="B328" s="73"/>
      <c r="C328" s="74"/>
      <c r="D328" s="73"/>
      <c r="E328" s="73"/>
      <c r="F328" s="73"/>
      <c r="G328" s="73"/>
      <c r="H328" s="73"/>
      <c r="I328" s="73"/>
      <c r="J328" s="73"/>
      <c r="K328" s="73"/>
      <c r="L328" s="73"/>
      <c r="M328" s="73"/>
      <c r="N328" s="73"/>
      <c r="O328" s="73"/>
      <c r="P328" s="73"/>
      <c r="Q328" s="73"/>
      <c r="R328" s="73"/>
      <c r="S328" s="73"/>
      <c r="T328" s="73"/>
      <c r="U328" s="73"/>
    </row>
    <row r="329" spans="2:21" x14ac:dyDescent="0.3">
      <c r="B329" s="73"/>
      <c r="C329" s="74"/>
      <c r="D329" s="73"/>
      <c r="E329" s="73"/>
      <c r="F329" s="73"/>
      <c r="G329" s="73"/>
      <c r="H329" s="73"/>
      <c r="I329" s="73"/>
      <c r="J329" s="73"/>
      <c r="K329" s="73"/>
      <c r="L329" s="73"/>
      <c r="M329" s="73"/>
      <c r="N329" s="73"/>
      <c r="O329" s="73"/>
      <c r="P329" s="73"/>
      <c r="Q329" s="73"/>
      <c r="R329" s="73"/>
      <c r="S329" s="73"/>
      <c r="T329" s="73"/>
      <c r="U329" s="73"/>
    </row>
    <row r="330" spans="2:21" x14ac:dyDescent="0.3">
      <c r="B330" s="73"/>
      <c r="C330" s="74"/>
      <c r="D330" s="73"/>
      <c r="E330" s="73"/>
      <c r="F330" s="73"/>
      <c r="G330" s="73"/>
      <c r="H330" s="73"/>
      <c r="I330" s="73"/>
      <c r="J330" s="73"/>
      <c r="K330" s="73"/>
      <c r="L330" s="73"/>
      <c r="M330" s="73"/>
      <c r="N330" s="73"/>
      <c r="O330" s="73"/>
      <c r="P330" s="73"/>
      <c r="Q330" s="73"/>
      <c r="R330" s="73"/>
      <c r="S330" s="73"/>
      <c r="T330" s="73"/>
      <c r="U330" s="73"/>
    </row>
    <row r="331" spans="2:21" x14ac:dyDescent="0.3">
      <c r="B331" s="73"/>
      <c r="C331" s="74"/>
      <c r="D331" s="73"/>
      <c r="E331" s="73"/>
      <c r="F331" s="73"/>
      <c r="G331" s="73"/>
      <c r="H331" s="73"/>
      <c r="I331" s="73"/>
      <c r="J331" s="73"/>
      <c r="K331" s="73"/>
      <c r="L331" s="73"/>
      <c r="M331" s="73"/>
      <c r="N331" s="73"/>
      <c r="O331" s="73"/>
      <c r="P331" s="73"/>
      <c r="Q331" s="73"/>
      <c r="R331" s="73"/>
      <c r="S331" s="73"/>
      <c r="T331" s="73"/>
      <c r="U331" s="73"/>
    </row>
    <row r="332" spans="2:21" x14ac:dyDescent="0.3">
      <c r="B332" s="73"/>
      <c r="C332" s="74"/>
      <c r="D332" s="73"/>
      <c r="E332" s="73"/>
      <c r="F332" s="73"/>
      <c r="G332" s="73"/>
      <c r="H332" s="73"/>
      <c r="I332" s="73"/>
      <c r="J332" s="73"/>
      <c r="K332" s="73"/>
      <c r="L332" s="73"/>
      <c r="M332" s="73"/>
      <c r="N332" s="73"/>
      <c r="O332" s="73"/>
      <c r="P332" s="73"/>
      <c r="Q332" s="73"/>
      <c r="R332" s="73"/>
      <c r="S332" s="73"/>
      <c r="T332" s="73"/>
      <c r="U332" s="73"/>
    </row>
    <row r="333" spans="2:21" x14ac:dyDescent="0.3">
      <c r="B333" s="73"/>
      <c r="C333" s="74"/>
      <c r="D333" s="73"/>
      <c r="E333" s="73"/>
      <c r="F333" s="73"/>
      <c r="G333" s="73"/>
      <c r="H333" s="73"/>
      <c r="I333" s="73"/>
      <c r="J333" s="73"/>
      <c r="K333" s="73"/>
      <c r="L333" s="73"/>
      <c r="M333" s="73"/>
      <c r="N333" s="73"/>
      <c r="O333" s="73"/>
      <c r="P333" s="73"/>
      <c r="Q333" s="73"/>
      <c r="R333" s="73"/>
      <c r="S333" s="73"/>
      <c r="T333" s="73"/>
      <c r="U333" s="73"/>
    </row>
    <row r="334" spans="2:21" x14ac:dyDescent="0.3">
      <c r="B334" s="73"/>
      <c r="C334" s="74"/>
      <c r="D334" s="73"/>
      <c r="E334" s="73"/>
      <c r="F334" s="73"/>
      <c r="G334" s="73"/>
      <c r="H334" s="73"/>
      <c r="I334" s="73"/>
      <c r="J334" s="73"/>
      <c r="K334" s="73"/>
      <c r="L334" s="73"/>
      <c r="M334" s="73"/>
      <c r="N334" s="73"/>
      <c r="O334" s="73"/>
      <c r="P334" s="73"/>
      <c r="Q334" s="73"/>
      <c r="R334" s="73"/>
      <c r="S334" s="73"/>
      <c r="T334" s="73"/>
      <c r="U334" s="73"/>
    </row>
    <row r="335" spans="2:21" x14ac:dyDescent="0.3">
      <c r="B335" s="73"/>
      <c r="C335" s="74"/>
      <c r="D335" s="73"/>
      <c r="E335" s="73"/>
      <c r="F335" s="73"/>
      <c r="G335" s="73"/>
      <c r="H335" s="73"/>
      <c r="I335" s="73"/>
      <c r="J335" s="73"/>
      <c r="K335" s="73"/>
      <c r="L335" s="73"/>
      <c r="M335" s="73"/>
      <c r="N335" s="73"/>
      <c r="O335" s="73"/>
      <c r="P335" s="73"/>
      <c r="Q335" s="73"/>
      <c r="R335" s="73"/>
      <c r="S335" s="73"/>
      <c r="T335" s="73"/>
      <c r="U335" s="73"/>
    </row>
    <row r="336" spans="2:21" x14ac:dyDescent="0.3">
      <c r="B336" s="73"/>
      <c r="C336" s="74"/>
      <c r="D336" s="73"/>
      <c r="E336" s="73"/>
      <c r="F336" s="73"/>
      <c r="G336" s="73"/>
      <c r="H336" s="73"/>
      <c r="I336" s="73"/>
      <c r="J336" s="73"/>
      <c r="K336" s="73"/>
      <c r="L336" s="73"/>
      <c r="M336" s="73"/>
      <c r="N336" s="73"/>
      <c r="O336" s="73"/>
      <c r="P336" s="73"/>
      <c r="Q336" s="73"/>
      <c r="R336" s="73"/>
      <c r="S336" s="73"/>
      <c r="T336" s="73"/>
      <c r="U336" s="73"/>
    </row>
    <row r="337" spans="2:21" x14ac:dyDescent="0.3">
      <c r="B337" s="73"/>
      <c r="C337" s="74"/>
      <c r="D337" s="73"/>
      <c r="E337" s="73"/>
      <c r="F337" s="73"/>
      <c r="G337" s="73"/>
      <c r="H337" s="73"/>
      <c r="I337" s="73"/>
      <c r="J337" s="73"/>
      <c r="K337" s="73"/>
      <c r="L337" s="73"/>
      <c r="M337" s="73"/>
      <c r="N337" s="73"/>
      <c r="O337" s="73"/>
      <c r="P337" s="73"/>
      <c r="Q337" s="73"/>
      <c r="R337" s="73"/>
      <c r="S337" s="73"/>
      <c r="T337" s="73"/>
      <c r="U337" s="73"/>
    </row>
    <row r="338" spans="2:21" x14ac:dyDescent="0.3">
      <c r="B338" s="73"/>
      <c r="C338" s="74"/>
      <c r="D338" s="73"/>
      <c r="E338" s="73"/>
      <c r="F338" s="73"/>
      <c r="G338" s="73"/>
      <c r="H338" s="73"/>
      <c r="I338" s="73"/>
      <c r="J338" s="73"/>
      <c r="K338" s="73"/>
      <c r="L338" s="73"/>
      <c r="M338" s="73"/>
      <c r="N338" s="73"/>
      <c r="O338" s="73"/>
      <c r="P338" s="73"/>
      <c r="Q338" s="73"/>
      <c r="R338" s="73"/>
      <c r="S338" s="73"/>
      <c r="T338" s="73"/>
      <c r="U338" s="73"/>
    </row>
    <row r="339" spans="2:21" x14ac:dyDescent="0.3">
      <c r="B339" s="73"/>
      <c r="C339" s="74"/>
      <c r="D339" s="73"/>
      <c r="E339" s="73"/>
      <c r="F339" s="73"/>
      <c r="G339" s="73"/>
      <c r="H339" s="73"/>
      <c r="I339" s="73"/>
      <c r="J339" s="73"/>
      <c r="K339" s="73"/>
      <c r="L339" s="73"/>
      <c r="M339" s="73"/>
      <c r="N339" s="73"/>
      <c r="O339" s="73"/>
      <c r="P339" s="73"/>
      <c r="Q339" s="73"/>
      <c r="R339" s="73"/>
      <c r="S339" s="73"/>
      <c r="T339" s="73"/>
      <c r="U339" s="73"/>
    </row>
    <row r="340" spans="2:21" x14ac:dyDescent="0.3">
      <c r="B340" s="73"/>
      <c r="C340" s="74"/>
      <c r="D340" s="73"/>
      <c r="E340" s="73"/>
      <c r="F340" s="73"/>
      <c r="G340" s="73"/>
      <c r="H340" s="73"/>
      <c r="I340" s="73"/>
      <c r="J340" s="73"/>
      <c r="K340" s="73"/>
      <c r="L340" s="73"/>
      <c r="M340" s="73"/>
      <c r="N340" s="73"/>
      <c r="O340" s="73"/>
      <c r="P340" s="73"/>
      <c r="Q340" s="73"/>
      <c r="R340" s="73"/>
      <c r="S340" s="73"/>
      <c r="T340" s="73"/>
      <c r="U340" s="73"/>
    </row>
    <row r="341" spans="2:21" x14ac:dyDescent="0.3">
      <c r="B341" s="73"/>
      <c r="C341" s="74"/>
      <c r="D341" s="73"/>
      <c r="E341" s="73"/>
      <c r="F341" s="73"/>
      <c r="G341" s="73"/>
      <c r="H341" s="73"/>
      <c r="I341" s="73"/>
      <c r="J341" s="73"/>
      <c r="K341" s="73"/>
      <c r="L341" s="73"/>
      <c r="M341" s="73"/>
      <c r="N341" s="73"/>
      <c r="O341" s="73"/>
      <c r="P341" s="73"/>
      <c r="Q341" s="73"/>
      <c r="R341" s="73"/>
      <c r="S341" s="73"/>
      <c r="T341" s="73"/>
      <c r="U341" s="73"/>
    </row>
    <row r="342" spans="2:21" x14ac:dyDescent="0.3">
      <c r="B342" s="73"/>
      <c r="C342" s="74"/>
      <c r="D342" s="73"/>
      <c r="E342" s="73"/>
      <c r="F342" s="73"/>
      <c r="G342" s="73"/>
      <c r="H342" s="73"/>
      <c r="I342" s="73"/>
      <c r="J342" s="73"/>
      <c r="K342" s="73"/>
      <c r="L342" s="73"/>
      <c r="M342" s="73"/>
      <c r="N342" s="73"/>
      <c r="O342" s="73"/>
      <c r="P342" s="73"/>
      <c r="Q342" s="73"/>
      <c r="R342" s="73"/>
      <c r="S342" s="73"/>
      <c r="T342" s="73"/>
      <c r="U342" s="73"/>
    </row>
    <row r="343" spans="2:21" x14ac:dyDescent="0.3">
      <c r="B343" s="73"/>
      <c r="C343" s="74"/>
      <c r="D343" s="73"/>
      <c r="E343" s="73"/>
      <c r="F343" s="73"/>
      <c r="G343" s="73"/>
      <c r="H343" s="73"/>
      <c r="I343" s="73"/>
      <c r="J343" s="73"/>
      <c r="K343" s="73"/>
      <c r="L343" s="73"/>
      <c r="M343" s="73"/>
      <c r="N343" s="73"/>
      <c r="O343" s="73"/>
      <c r="P343" s="73"/>
      <c r="Q343" s="73"/>
      <c r="R343" s="73"/>
      <c r="S343" s="73"/>
      <c r="T343" s="73"/>
      <c r="U343" s="73"/>
    </row>
    <row r="344" spans="2:21" x14ac:dyDescent="0.3">
      <c r="B344" s="73"/>
      <c r="C344" s="74"/>
      <c r="D344" s="73"/>
      <c r="E344" s="73"/>
      <c r="F344" s="73"/>
      <c r="G344" s="73"/>
      <c r="H344" s="73"/>
      <c r="I344" s="73"/>
      <c r="J344" s="73"/>
      <c r="K344" s="73"/>
      <c r="L344" s="73"/>
      <c r="M344" s="73"/>
      <c r="N344" s="73"/>
      <c r="O344" s="73"/>
      <c r="P344" s="73"/>
      <c r="Q344" s="73"/>
      <c r="R344" s="73"/>
      <c r="S344" s="73"/>
      <c r="T344" s="73"/>
      <c r="U344" s="73"/>
    </row>
    <row r="345" spans="2:21" x14ac:dyDescent="0.3">
      <c r="B345" s="73"/>
      <c r="C345" s="74"/>
      <c r="D345" s="73"/>
      <c r="E345" s="73"/>
      <c r="F345" s="73"/>
      <c r="G345" s="73"/>
      <c r="H345" s="73"/>
      <c r="I345" s="73"/>
      <c r="J345" s="73"/>
      <c r="K345" s="73"/>
      <c r="L345" s="73"/>
      <c r="M345" s="73"/>
      <c r="N345" s="73"/>
      <c r="O345" s="73"/>
      <c r="P345" s="73"/>
      <c r="Q345" s="73"/>
      <c r="R345" s="73"/>
      <c r="S345" s="73"/>
      <c r="T345" s="73"/>
      <c r="U345" s="73"/>
    </row>
    <row r="346" spans="2:21" x14ac:dyDescent="0.3">
      <c r="B346" s="73"/>
      <c r="C346" s="74"/>
      <c r="D346" s="73"/>
      <c r="E346" s="73"/>
      <c r="F346" s="73"/>
      <c r="G346" s="73"/>
      <c r="H346" s="73"/>
      <c r="I346" s="73"/>
      <c r="J346" s="73"/>
      <c r="K346" s="73"/>
      <c r="L346" s="73"/>
      <c r="M346" s="73"/>
      <c r="N346" s="73"/>
      <c r="O346" s="73"/>
      <c r="P346" s="73"/>
      <c r="Q346" s="73"/>
      <c r="R346" s="73"/>
      <c r="S346" s="73"/>
      <c r="T346" s="73"/>
      <c r="U346" s="73"/>
    </row>
    <row r="347" spans="2:21" x14ac:dyDescent="0.3">
      <c r="B347" s="73"/>
      <c r="C347" s="74"/>
      <c r="D347" s="73"/>
      <c r="E347" s="73"/>
      <c r="F347" s="73"/>
      <c r="G347" s="73"/>
      <c r="H347" s="73"/>
      <c r="I347" s="73"/>
      <c r="J347" s="73"/>
      <c r="K347" s="73"/>
      <c r="L347" s="73"/>
      <c r="M347" s="73"/>
      <c r="N347" s="73"/>
      <c r="O347" s="73"/>
      <c r="P347" s="73"/>
      <c r="Q347" s="73"/>
      <c r="R347" s="73"/>
      <c r="S347" s="73"/>
      <c r="T347" s="73"/>
      <c r="U347" s="73"/>
    </row>
    <row r="348" spans="2:21" x14ac:dyDescent="0.3">
      <c r="B348" s="73"/>
      <c r="C348" s="74"/>
      <c r="D348" s="73"/>
      <c r="E348" s="73"/>
      <c r="F348" s="73"/>
      <c r="G348" s="73"/>
      <c r="H348" s="73"/>
      <c r="I348" s="73"/>
      <c r="J348" s="73"/>
      <c r="K348" s="73"/>
      <c r="L348" s="73"/>
      <c r="M348" s="73"/>
      <c r="N348" s="73"/>
      <c r="O348" s="73"/>
      <c r="P348" s="73"/>
      <c r="Q348" s="73"/>
      <c r="R348" s="73"/>
      <c r="S348" s="73"/>
      <c r="T348" s="73"/>
      <c r="U348" s="73"/>
    </row>
    <row r="349" spans="2:21" x14ac:dyDescent="0.3">
      <c r="B349" s="73"/>
      <c r="C349" s="74"/>
      <c r="D349" s="73"/>
      <c r="E349" s="73"/>
      <c r="F349" s="73"/>
      <c r="G349" s="73"/>
      <c r="H349" s="73"/>
      <c r="I349" s="73"/>
      <c r="J349" s="73"/>
      <c r="K349" s="73"/>
      <c r="L349" s="73"/>
      <c r="M349" s="73"/>
      <c r="N349" s="73"/>
      <c r="O349" s="73"/>
      <c r="P349" s="73"/>
      <c r="Q349" s="73"/>
      <c r="R349" s="73"/>
      <c r="S349" s="73"/>
      <c r="T349" s="73"/>
      <c r="U349" s="73"/>
    </row>
    <row r="350" spans="2:21" x14ac:dyDescent="0.3">
      <c r="B350" s="73"/>
      <c r="C350" s="74"/>
      <c r="D350" s="73"/>
      <c r="E350" s="73"/>
      <c r="F350" s="73"/>
      <c r="G350" s="73"/>
      <c r="H350" s="73"/>
      <c r="I350" s="73"/>
      <c r="J350" s="73"/>
      <c r="K350" s="73"/>
      <c r="L350" s="73"/>
      <c r="M350" s="73"/>
      <c r="N350" s="73"/>
      <c r="O350" s="73"/>
      <c r="P350" s="73"/>
      <c r="Q350" s="73"/>
      <c r="R350" s="73"/>
      <c r="S350" s="73"/>
      <c r="T350" s="73"/>
      <c r="U350" s="73"/>
    </row>
    <row r="351" spans="2:21" x14ac:dyDescent="0.3">
      <c r="B351" s="73"/>
      <c r="C351" s="74"/>
      <c r="D351" s="73"/>
      <c r="E351" s="73"/>
      <c r="F351" s="73"/>
      <c r="G351" s="73"/>
      <c r="H351" s="73"/>
      <c r="I351" s="73"/>
      <c r="J351" s="73"/>
      <c r="K351" s="73"/>
      <c r="L351" s="73"/>
      <c r="M351" s="73"/>
      <c r="N351" s="73"/>
      <c r="O351" s="73"/>
      <c r="P351" s="73"/>
      <c r="Q351" s="73"/>
      <c r="R351" s="73"/>
      <c r="S351" s="73"/>
      <c r="T351" s="73"/>
      <c r="U351" s="73"/>
    </row>
    <row r="352" spans="2:21" x14ac:dyDescent="0.3">
      <c r="B352" s="73"/>
      <c r="C352" s="74"/>
      <c r="D352" s="73"/>
      <c r="E352" s="73"/>
      <c r="F352" s="73"/>
      <c r="G352" s="73"/>
      <c r="H352" s="73"/>
      <c r="I352" s="73"/>
      <c r="J352" s="73"/>
      <c r="K352" s="73"/>
      <c r="L352" s="73"/>
      <c r="M352" s="73"/>
      <c r="N352" s="73"/>
      <c r="O352" s="73"/>
      <c r="P352" s="73"/>
      <c r="Q352" s="73"/>
      <c r="R352" s="73"/>
      <c r="S352" s="73"/>
      <c r="T352" s="73"/>
      <c r="U352" s="73"/>
    </row>
    <row r="353" spans="2:21" x14ac:dyDescent="0.3">
      <c r="B353" s="73"/>
      <c r="C353" s="74"/>
      <c r="D353" s="73"/>
      <c r="E353" s="73"/>
      <c r="F353" s="73"/>
      <c r="G353" s="73"/>
      <c r="H353" s="73"/>
      <c r="I353" s="73"/>
      <c r="J353" s="73"/>
      <c r="K353" s="73"/>
      <c r="L353" s="73"/>
      <c r="M353" s="73"/>
      <c r="N353" s="73"/>
      <c r="O353" s="73"/>
      <c r="P353" s="73"/>
      <c r="Q353" s="73"/>
      <c r="R353" s="73"/>
      <c r="S353" s="73"/>
      <c r="T353" s="73"/>
      <c r="U353" s="73"/>
    </row>
    <row r="354" spans="2:21" x14ac:dyDescent="0.3">
      <c r="B354" s="73"/>
      <c r="C354" s="74"/>
      <c r="D354" s="73"/>
      <c r="E354" s="73"/>
      <c r="F354" s="73"/>
      <c r="G354" s="73"/>
      <c r="H354" s="73"/>
      <c r="I354" s="73"/>
      <c r="J354" s="73"/>
      <c r="K354" s="73"/>
      <c r="L354" s="73"/>
      <c r="M354" s="73"/>
      <c r="N354" s="73"/>
      <c r="O354" s="73"/>
      <c r="P354" s="73"/>
      <c r="Q354" s="73"/>
      <c r="R354" s="73"/>
      <c r="S354" s="73"/>
      <c r="T354" s="73"/>
      <c r="U354" s="73"/>
    </row>
    <row r="355" spans="2:21" x14ac:dyDescent="0.3">
      <c r="B355" s="73"/>
      <c r="C355" s="74"/>
      <c r="D355" s="73"/>
      <c r="E355" s="73"/>
      <c r="F355" s="73"/>
      <c r="G355" s="73"/>
      <c r="H355" s="73"/>
      <c r="I355" s="73"/>
      <c r="J355" s="73"/>
      <c r="K355" s="73"/>
      <c r="L355" s="73"/>
      <c r="M355" s="73"/>
      <c r="N355" s="73"/>
      <c r="O355" s="73"/>
      <c r="P355" s="73"/>
      <c r="Q355" s="73"/>
      <c r="R355" s="73"/>
      <c r="S355" s="73"/>
      <c r="T355" s="73"/>
      <c r="U355" s="73"/>
    </row>
    <row r="356" spans="2:21" x14ac:dyDescent="0.3">
      <c r="B356" s="73"/>
      <c r="C356" s="74"/>
      <c r="D356" s="73"/>
      <c r="E356" s="73"/>
      <c r="F356" s="73"/>
      <c r="G356" s="73"/>
      <c r="H356" s="73"/>
      <c r="I356" s="73"/>
      <c r="J356" s="73"/>
      <c r="K356" s="73"/>
      <c r="L356" s="73"/>
      <c r="M356" s="73"/>
      <c r="N356" s="73"/>
      <c r="O356" s="73"/>
      <c r="P356" s="73"/>
      <c r="Q356" s="73"/>
      <c r="R356" s="73"/>
      <c r="S356" s="73"/>
      <c r="T356" s="73"/>
      <c r="U356" s="73"/>
    </row>
    <row r="357" spans="2:21" x14ac:dyDescent="0.3">
      <c r="B357" s="73"/>
      <c r="C357" s="74"/>
      <c r="D357" s="73"/>
      <c r="E357" s="73"/>
      <c r="F357" s="73"/>
      <c r="G357" s="73"/>
      <c r="H357" s="73"/>
      <c r="I357" s="73"/>
      <c r="J357" s="73"/>
      <c r="K357" s="73"/>
      <c r="L357" s="73"/>
      <c r="M357" s="73"/>
      <c r="N357" s="73"/>
      <c r="O357" s="73"/>
      <c r="P357" s="73"/>
      <c r="Q357" s="73"/>
      <c r="R357" s="73"/>
      <c r="S357" s="73"/>
      <c r="T357" s="73"/>
      <c r="U357" s="73"/>
    </row>
    <row r="358" spans="2:21" x14ac:dyDescent="0.3">
      <c r="B358" s="73"/>
      <c r="C358" s="74"/>
      <c r="D358" s="73"/>
      <c r="E358" s="73"/>
      <c r="F358" s="73"/>
      <c r="G358" s="73"/>
      <c r="H358" s="73"/>
      <c r="I358" s="73"/>
      <c r="J358" s="73"/>
      <c r="K358" s="73"/>
      <c r="L358" s="73"/>
      <c r="M358" s="73"/>
      <c r="N358" s="73"/>
      <c r="O358" s="73"/>
      <c r="P358" s="73"/>
      <c r="Q358" s="73"/>
      <c r="R358" s="73"/>
      <c r="S358" s="73"/>
      <c r="T358" s="73"/>
      <c r="U358" s="73"/>
    </row>
    <row r="359" spans="2:21" x14ac:dyDescent="0.3">
      <c r="B359" s="73"/>
      <c r="C359" s="74"/>
      <c r="D359" s="73"/>
      <c r="E359" s="73"/>
      <c r="F359" s="73"/>
      <c r="G359" s="73"/>
      <c r="H359" s="73"/>
      <c r="I359" s="73"/>
      <c r="J359" s="73"/>
      <c r="K359" s="73"/>
      <c r="L359" s="73"/>
      <c r="M359" s="73"/>
      <c r="N359" s="73"/>
      <c r="O359" s="73"/>
      <c r="P359" s="73"/>
      <c r="Q359" s="73"/>
      <c r="R359" s="73"/>
      <c r="S359" s="73"/>
      <c r="T359" s="73"/>
      <c r="U359" s="73"/>
    </row>
    <row r="360" spans="2:21" x14ac:dyDescent="0.3">
      <c r="B360" s="73"/>
      <c r="C360" s="74"/>
      <c r="D360" s="73"/>
      <c r="E360" s="73"/>
      <c r="F360" s="73"/>
      <c r="G360" s="73"/>
      <c r="H360" s="73"/>
      <c r="I360" s="73"/>
      <c r="J360" s="73"/>
      <c r="K360" s="73"/>
      <c r="L360" s="73"/>
      <c r="M360" s="73"/>
      <c r="N360" s="73"/>
      <c r="O360" s="73"/>
      <c r="P360" s="73"/>
      <c r="Q360" s="73"/>
      <c r="R360" s="73"/>
      <c r="S360" s="73"/>
      <c r="T360" s="73"/>
      <c r="U360" s="73"/>
    </row>
    <row r="361" spans="2:21" x14ac:dyDescent="0.3">
      <c r="B361" s="73"/>
      <c r="C361" s="74"/>
      <c r="D361" s="73"/>
      <c r="E361" s="73"/>
      <c r="F361" s="73"/>
      <c r="G361" s="73"/>
      <c r="H361" s="73"/>
      <c r="I361" s="73"/>
      <c r="J361" s="73"/>
      <c r="K361" s="73"/>
      <c r="L361" s="73"/>
      <c r="M361" s="73"/>
      <c r="N361" s="73"/>
      <c r="O361" s="73"/>
      <c r="P361" s="73"/>
      <c r="Q361" s="73"/>
      <c r="R361" s="73"/>
      <c r="S361" s="73"/>
      <c r="T361" s="73"/>
      <c r="U361" s="73"/>
    </row>
    <row r="362" spans="2:21" x14ac:dyDescent="0.3">
      <c r="B362" s="73"/>
      <c r="C362" s="74"/>
      <c r="D362" s="73"/>
      <c r="E362" s="73"/>
      <c r="F362" s="73"/>
      <c r="G362" s="73"/>
      <c r="H362" s="73"/>
      <c r="I362" s="73"/>
      <c r="J362" s="73"/>
      <c r="K362" s="73"/>
      <c r="L362" s="73"/>
      <c r="M362" s="73"/>
      <c r="N362" s="73"/>
      <c r="O362" s="73"/>
      <c r="P362" s="73"/>
      <c r="Q362" s="73"/>
      <c r="R362" s="73"/>
      <c r="S362" s="73"/>
      <c r="T362" s="73"/>
      <c r="U362" s="73"/>
    </row>
    <row r="363" spans="2:21" x14ac:dyDescent="0.3">
      <c r="B363" s="73"/>
      <c r="C363" s="74"/>
      <c r="D363" s="73"/>
      <c r="E363" s="73"/>
      <c r="F363" s="73"/>
      <c r="G363" s="73"/>
      <c r="H363" s="73"/>
      <c r="I363" s="73"/>
      <c r="J363" s="73"/>
      <c r="K363" s="73"/>
      <c r="L363" s="73"/>
      <c r="M363" s="73"/>
      <c r="N363" s="73"/>
      <c r="O363" s="73"/>
      <c r="P363" s="73"/>
      <c r="Q363" s="73"/>
      <c r="R363" s="73"/>
      <c r="S363" s="73"/>
      <c r="T363" s="73"/>
      <c r="U363" s="73"/>
    </row>
    <row r="364" spans="2:21" x14ac:dyDescent="0.3">
      <c r="B364" s="73"/>
      <c r="C364" s="74"/>
      <c r="D364" s="73"/>
      <c r="E364" s="73"/>
      <c r="F364" s="73"/>
      <c r="G364" s="73"/>
      <c r="H364" s="73"/>
      <c r="I364" s="73"/>
      <c r="J364" s="73"/>
      <c r="K364" s="73"/>
      <c r="L364" s="73"/>
      <c r="M364" s="73"/>
      <c r="N364" s="73"/>
      <c r="O364" s="73"/>
      <c r="P364" s="73"/>
      <c r="Q364" s="73"/>
      <c r="R364" s="73"/>
      <c r="S364" s="73"/>
      <c r="T364" s="73"/>
      <c r="U364" s="73"/>
    </row>
    <row r="365" spans="2:21" x14ac:dyDescent="0.3">
      <c r="B365" s="73"/>
      <c r="C365" s="74"/>
      <c r="D365" s="73"/>
      <c r="E365" s="73"/>
      <c r="F365" s="73"/>
      <c r="G365" s="73"/>
      <c r="H365" s="73"/>
      <c r="I365" s="73"/>
      <c r="J365" s="73"/>
      <c r="K365" s="73"/>
      <c r="L365" s="73"/>
      <c r="M365" s="73"/>
      <c r="N365" s="73"/>
      <c r="O365" s="73"/>
      <c r="P365" s="73"/>
      <c r="Q365" s="73"/>
      <c r="R365" s="73"/>
      <c r="S365" s="73"/>
      <c r="T365" s="73"/>
      <c r="U365" s="73"/>
    </row>
    <row r="366" spans="2:21" x14ac:dyDescent="0.3">
      <c r="B366" s="73"/>
      <c r="C366" s="74"/>
      <c r="D366" s="73"/>
      <c r="E366" s="73"/>
      <c r="F366" s="73"/>
      <c r="G366" s="73"/>
      <c r="H366" s="73"/>
      <c r="I366" s="73"/>
      <c r="J366" s="73"/>
      <c r="K366" s="73"/>
      <c r="L366" s="73"/>
      <c r="M366" s="73"/>
      <c r="N366" s="73"/>
      <c r="O366" s="73"/>
      <c r="P366" s="73"/>
      <c r="Q366" s="73"/>
      <c r="R366" s="73"/>
      <c r="S366" s="73"/>
      <c r="T366" s="73"/>
      <c r="U366" s="73"/>
    </row>
    <row r="367" spans="2:21" x14ac:dyDescent="0.3">
      <c r="B367" s="73"/>
      <c r="C367" s="74"/>
      <c r="D367" s="73"/>
      <c r="E367" s="73"/>
      <c r="F367" s="73"/>
      <c r="G367" s="73"/>
      <c r="H367" s="73"/>
      <c r="I367" s="73"/>
      <c r="J367" s="73"/>
      <c r="K367" s="73"/>
      <c r="L367" s="73"/>
      <c r="M367" s="73"/>
      <c r="N367" s="73"/>
      <c r="O367" s="73"/>
      <c r="P367" s="73"/>
      <c r="Q367" s="73"/>
      <c r="R367" s="73"/>
      <c r="S367" s="73"/>
      <c r="T367" s="73"/>
      <c r="U367" s="73"/>
    </row>
    <row r="368" spans="2:21" x14ac:dyDescent="0.3">
      <c r="B368" s="73"/>
      <c r="C368" s="74"/>
      <c r="D368" s="73"/>
      <c r="E368" s="73"/>
      <c r="F368" s="73"/>
      <c r="G368" s="73"/>
      <c r="H368" s="73"/>
      <c r="I368" s="73"/>
      <c r="J368" s="73"/>
      <c r="K368" s="73"/>
      <c r="L368" s="73"/>
      <c r="M368" s="73"/>
      <c r="N368" s="73"/>
      <c r="O368" s="73"/>
      <c r="P368" s="73"/>
      <c r="Q368" s="73"/>
      <c r="R368" s="73"/>
      <c r="S368" s="73"/>
      <c r="T368" s="73"/>
      <c r="U368" s="73"/>
    </row>
    <row r="369" spans="2:21" x14ac:dyDescent="0.3">
      <c r="B369" s="73"/>
      <c r="C369" s="74"/>
      <c r="D369" s="73"/>
      <c r="E369" s="73"/>
      <c r="F369" s="73"/>
      <c r="G369" s="73"/>
      <c r="H369" s="73"/>
      <c r="I369" s="73"/>
      <c r="J369" s="73"/>
      <c r="K369" s="73"/>
      <c r="L369" s="73"/>
      <c r="M369" s="73"/>
      <c r="N369" s="73"/>
      <c r="O369" s="73"/>
      <c r="P369" s="73"/>
      <c r="Q369" s="73"/>
      <c r="R369" s="73"/>
      <c r="S369" s="73"/>
      <c r="T369" s="73"/>
      <c r="U369" s="73"/>
    </row>
    <row r="370" spans="2:21" x14ac:dyDescent="0.3">
      <c r="B370" s="73"/>
      <c r="C370" s="74"/>
      <c r="D370" s="73"/>
      <c r="E370" s="73"/>
      <c r="F370" s="73"/>
      <c r="G370" s="73"/>
      <c r="H370" s="73"/>
      <c r="I370" s="73"/>
      <c r="J370" s="73"/>
      <c r="K370" s="73"/>
      <c r="L370" s="73"/>
      <c r="M370" s="73"/>
      <c r="N370" s="73"/>
      <c r="O370" s="73"/>
      <c r="P370" s="73"/>
      <c r="Q370" s="73"/>
      <c r="R370" s="73"/>
      <c r="S370" s="73"/>
      <c r="T370" s="73"/>
      <c r="U370" s="73"/>
    </row>
    <row r="371" spans="2:21" x14ac:dyDescent="0.3">
      <c r="B371" s="73"/>
      <c r="C371" s="74"/>
      <c r="D371" s="73"/>
      <c r="E371" s="73"/>
      <c r="F371" s="73"/>
      <c r="G371" s="73"/>
      <c r="H371" s="73"/>
      <c r="I371" s="73"/>
      <c r="J371" s="73"/>
      <c r="K371" s="73"/>
      <c r="L371" s="73"/>
      <c r="M371" s="73"/>
      <c r="N371" s="73"/>
      <c r="O371" s="73"/>
      <c r="P371" s="73"/>
      <c r="Q371" s="73"/>
      <c r="R371" s="73"/>
      <c r="S371" s="73"/>
      <c r="T371" s="73"/>
      <c r="U371" s="73"/>
    </row>
    <row r="372" spans="2:21" x14ac:dyDescent="0.3">
      <c r="B372" s="73"/>
      <c r="C372" s="74"/>
      <c r="D372" s="73"/>
      <c r="E372" s="73"/>
      <c r="F372" s="73"/>
      <c r="G372" s="73"/>
      <c r="H372" s="73"/>
      <c r="I372" s="73"/>
      <c r="J372" s="73"/>
      <c r="K372" s="73"/>
      <c r="L372" s="73"/>
      <c r="M372" s="73"/>
      <c r="N372" s="73"/>
      <c r="O372" s="73"/>
      <c r="P372" s="73"/>
      <c r="Q372" s="73"/>
      <c r="R372" s="73"/>
      <c r="S372" s="73"/>
      <c r="T372" s="73"/>
      <c r="U372" s="73"/>
    </row>
    <row r="373" spans="2:21" x14ac:dyDescent="0.3">
      <c r="B373" s="73"/>
      <c r="C373" s="74"/>
      <c r="D373" s="73"/>
      <c r="E373" s="73"/>
      <c r="F373" s="73"/>
      <c r="G373" s="73"/>
      <c r="H373" s="73"/>
      <c r="I373" s="73"/>
      <c r="J373" s="73"/>
      <c r="K373" s="73"/>
      <c r="L373" s="73"/>
      <c r="M373" s="73"/>
      <c r="N373" s="73"/>
      <c r="O373" s="73"/>
      <c r="P373" s="73"/>
      <c r="Q373" s="73"/>
      <c r="R373" s="73"/>
      <c r="S373" s="73"/>
      <c r="T373" s="73"/>
      <c r="U373" s="73"/>
    </row>
    <row r="374" spans="2:21" x14ac:dyDescent="0.3">
      <c r="B374" s="73"/>
      <c r="C374" s="74"/>
      <c r="D374" s="73"/>
      <c r="E374" s="73"/>
      <c r="F374" s="73"/>
      <c r="G374" s="73"/>
      <c r="H374" s="73"/>
      <c r="I374" s="73"/>
      <c r="J374" s="73"/>
      <c r="K374" s="73"/>
      <c r="L374" s="73"/>
      <c r="M374" s="73"/>
      <c r="N374" s="73"/>
      <c r="O374" s="73"/>
      <c r="P374" s="73"/>
      <c r="Q374" s="73"/>
      <c r="R374" s="73"/>
      <c r="S374" s="73"/>
      <c r="T374" s="73"/>
      <c r="U374" s="73"/>
    </row>
    <row r="375" spans="2:21" x14ac:dyDescent="0.3">
      <c r="B375" s="73"/>
      <c r="C375" s="74"/>
      <c r="D375" s="73"/>
      <c r="E375" s="73"/>
      <c r="F375" s="73"/>
      <c r="G375" s="73"/>
      <c r="H375" s="73"/>
      <c r="I375" s="73"/>
      <c r="J375" s="73"/>
      <c r="K375" s="73"/>
      <c r="L375" s="73"/>
      <c r="M375" s="73"/>
      <c r="N375" s="73"/>
      <c r="O375" s="73"/>
      <c r="P375" s="73"/>
      <c r="Q375" s="73"/>
      <c r="R375" s="73"/>
      <c r="S375" s="73"/>
      <c r="T375" s="73"/>
      <c r="U375" s="73"/>
    </row>
    <row r="376" spans="2:21" x14ac:dyDescent="0.3">
      <c r="B376" s="73"/>
      <c r="C376" s="74"/>
      <c r="D376" s="73"/>
      <c r="E376" s="73"/>
      <c r="F376" s="73"/>
      <c r="G376" s="73"/>
      <c r="H376" s="73"/>
      <c r="I376" s="73"/>
      <c r="J376" s="73"/>
      <c r="K376" s="73"/>
      <c r="L376" s="73"/>
      <c r="M376" s="73"/>
      <c r="N376" s="73"/>
      <c r="O376" s="73"/>
      <c r="P376" s="73"/>
      <c r="Q376" s="73"/>
      <c r="R376" s="73"/>
      <c r="S376" s="73"/>
      <c r="T376" s="73"/>
      <c r="U376" s="73"/>
    </row>
    <row r="377" spans="2:21" x14ac:dyDescent="0.3">
      <c r="B377" s="73"/>
      <c r="C377" s="74"/>
      <c r="D377" s="73"/>
      <c r="E377" s="73"/>
      <c r="F377" s="73"/>
      <c r="G377" s="73"/>
      <c r="H377" s="73"/>
      <c r="I377" s="73"/>
      <c r="J377" s="73"/>
      <c r="K377" s="73"/>
      <c r="L377" s="73"/>
      <c r="M377" s="73"/>
      <c r="N377" s="73"/>
      <c r="O377" s="73"/>
      <c r="P377" s="73"/>
      <c r="Q377" s="73"/>
      <c r="R377" s="73"/>
      <c r="S377" s="73"/>
      <c r="T377" s="73"/>
      <c r="U377" s="73"/>
    </row>
    <row r="378" spans="2:21" x14ac:dyDescent="0.3">
      <c r="B378" s="73"/>
      <c r="C378" s="74"/>
      <c r="D378" s="73"/>
      <c r="E378" s="73"/>
      <c r="F378" s="73"/>
      <c r="G378" s="73"/>
      <c r="H378" s="73"/>
      <c r="I378" s="73"/>
      <c r="J378" s="73"/>
      <c r="K378" s="73"/>
      <c r="L378" s="73"/>
      <c r="M378" s="73"/>
      <c r="N378" s="73"/>
      <c r="O378" s="73"/>
      <c r="P378" s="73"/>
      <c r="Q378" s="73"/>
      <c r="R378" s="73"/>
      <c r="S378" s="73"/>
      <c r="T378" s="73"/>
      <c r="U378" s="73"/>
    </row>
    <row r="379" spans="2:21" x14ac:dyDescent="0.3">
      <c r="B379" s="73"/>
      <c r="C379" s="74"/>
      <c r="D379" s="73"/>
      <c r="E379" s="73"/>
      <c r="F379" s="73"/>
      <c r="G379" s="73"/>
      <c r="H379" s="73"/>
      <c r="I379" s="73"/>
      <c r="J379" s="73"/>
      <c r="K379" s="73"/>
      <c r="L379" s="73"/>
      <c r="M379" s="73"/>
      <c r="N379" s="73"/>
      <c r="O379" s="73"/>
      <c r="P379" s="73"/>
      <c r="Q379" s="73"/>
      <c r="R379" s="73"/>
      <c r="S379" s="73"/>
      <c r="T379" s="73"/>
      <c r="U379" s="73"/>
    </row>
    <row r="380" spans="2:21" x14ac:dyDescent="0.3">
      <c r="B380" s="73"/>
      <c r="C380" s="74"/>
      <c r="D380" s="73"/>
      <c r="E380" s="73"/>
      <c r="F380" s="73"/>
      <c r="G380" s="73"/>
      <c r="H380" s="73"/>
      <c r="I380" s="73"/>
      <c r="J380" s="73"/>
      <c r="K380" s="73"/>
      <c r="L380" s="73"/>
      <c r="M380" s="73"/>
      <c r="N380" s="73"/>
      <c r="O380" s="73"/>
      <c r="P380" s="73"/>
      <c r="Q380" s="73"/>
      <c r="R380" s="73"/>
      <c r="S380" s="73"/>
      <c r="T380" s="73"/>
      <c r="U380" s="73"/>
    </row>
    <row r="381" spans="2:21" x14ac:dyDescent="0.3">
      <c r="B381" s="73"/>
      <c r="C381" s="74"/>
      <c r="D381" s="73"/>
      <c r="E381" s="73"/>
      <c r="F381" s="73"/>
      <c r="G381" s="73"/>
      <c r="H381" s="73"/>
      <c r="I381" s="73"/>
      <c r="J381" s="73"/>
      <c r="K381" s="73"/>
      <c r="L381" s="73"/>
      <c r="M381" s="73"/>
      <c r="N381" s="73"/>
      <c r="O381" s="73"/>
      <c r="P381" s="73"/>
      <c r="Q381" s="73"/>
      <c r="R381" s="73"/>
      <c r="S381" s="73"/>
      <c r="T381" s="73"/>
      <c r="U381" s="73"/>
    </row>
    <row r="382" spans="2:21" x14ac:dyDescent="0.3">
      <c r="B382" s="73"/>
      <c r="C382" s="74"/>
      <c r="D382" s="73"/>
      <c r="E382" s="73"/>
      <c r="F382" s="73"/>
      <c r="G382" s="73"/>
      <c r="H382" s="73"/>
      <c r="I382" s="73"/>
      <c r="J382" s="73"/>
      <c r="K382" s="73"/>
      <c r="L382" s="73"/>
      <c r="M382" s="73"/>
      <c r="N382" s="73"/>
      <c r="O382" s="73"/>
      <c r="P382" s="73"/>
      <c r="Q382" s="73"/>
      <c r="R382" s="73"/>
      <c r="S382" s="73"/>
      <c r="T382" s="73"/>
      <c r="U382" s="73"/>
    </row>
    <row r="383" spans="2:21" x14ac:dyDescent="0.3">
      <c r="B383" s="73"/>
      <c r="C383" s="74"/>
      <c r="D383" s="73"/>
      <c r="E383" s="73"/>
      <c r="F383" s="73"/>
      <c r="G383" s="73"/>
      <c r="H383" s="73"/>
      <c r="I383" s="73"/>
      <c r="J383" s="73"/>
      <c r="K383" s="73"/>
      <c r="L383" s="73"/>
      <c r="M383" s="73"/>
      <c r="N383" s="73"/>
      <c r="O383" s="73"/>
      <c r="P383" s="73"/>
      <c r="Q383" s="73"/>
      <c r="R383" s="73"/>
      <c r="S383" s="73"/>
      <c r="T383" s="73"/>
      <c r="U383" s="73"/>
    </row>
    <row r="384" spans="2:21" x14ac:dyDescent="0.3">
      <c r="B384" s="73"/>
      <c r="C384" s="74"/>
      <c r="D384" s="73"/>
      <c r="E384" s="73"/>
      <c r="F384" s="73"/>
      <c r="G384" s="73"/>
      <c r="H384" s="73"/>
      <c r="I384" s="73"/>
      <c r="J384" s="73"/>
      <c r="K384" s="73"/>
      <c r="L384" s="73"/>
      <c r="M384" s="73"/>
      <c r="N384" s="73"/>
      <c r="O384" s="73"/>
      <c r="P384" s="73"/>
      <c r="Q384" s="73"/>
      <c r="R384" s="73"/>
      <c r="S384" s="73"/>
      <c r="T384" s="73"/>
      <c r="U384" s="73"/>
    </row>
    <row r="385" spans="2:21" x14ac:dyDescent="0.3">
      <c r="B385" s="73"/>
      <c r="C385" s="74"/>
      <c r="D385" s="73"/>
      <c r="E385" s="73"/>
      <c r="F385" s="73"/>
      <c r="G385" s="73"/>
      <c r="H385" s="73"/>
      <c r="I385" s="73"/>
      <c r="J385" s="73"/>
      <c r="K385" s="73"/>
      <c r="L385" s="73"/>
      <c r="M385" s="73"/>
      <c r="N385" s="73"/>
      <c r="O385" s="73"/>
      <c r="P385" s="73"/>
      <c r="Q385" s="73"/>
      <c r="R385" s="73"/>
      <c r="S385" s="73"/>
      <c r="T385" s="73"/>
      <c r="U385" s="73"/>
    </row>
    <row r="386" spans="2:21" x14ac:dyDescent="0.3">
      <c r="B386" s="73"/>
      <c r="C386" s="74"/>
      <c r="D386" s="73"/>
      <c r="E386" s="73"/>
      <c r="F386" s="73"/>
      <c r="G386" s="73"/>
      <c r="H386" s="73"/>
      <c r="I386" s="73"/>
      <c r="J386" s="73"/>
      <c r="K386" s="73"/>
      <c r="L386" s="73"/>
      <c r="M386" s="73"/>
      <c r="N386" s="73"/>
      <c r="O386" s="73"/>
      <c r="P386" s="73"/>
      <c r="Q386" s="73"/>
      <c r="R386" s="73"/>
      <c r="S386" s="73"/>
      <c r="T386" s="73"/>
      <c r="U386" s="73"/>
    </row>
    <row r="387" spans="2:21" x14ac:dyDescent="0.3">
      <c r="B387" s="73"/>
      <c r="C387" s="74"/>
      <c r="D387" s="73"/>
      <c r="E387" s="73"/>
      <c r="F387" s="73"/>
      <c r="G387" s="73"/>
      <c r="H387" s="73"/>
      <c r="I387" s="73"/>
      <c r="J387" s="73"/>
      <c r="K387" s="73"/>
      <c r="L387" s="73"/>
      <c r="M387" s="73"/>
      <c r="N387" s="73"/>
      <c r="O387" s="73"/>
      <c r="P387" s="73"/>
      <c r="Q387" s="73"/>
      <c r="R387" s="73"/>
      <c r="S387" s="73"/>
      <c r="T387" s="73"/>
      <c r="U387" s="73"/>
    </row>
    <row r="388" spans="2:21" x14ac:dyDescent="0.3">
      <c r="B388" s="73"/>
      <c r="C388" s="74"/>
      <c r="D388" s="73"/>
      <c r="E388" s="73"/>
      <c r="F388" s="73"/>
      <c r="G388" s="73"/>
      <c r="H388" s="73"/>
      <c r="I388" s="73"/>
      <c r="J388" s="73"/>
      <c r="K388" s="73"/>
      <c r="L388" s="73"/>
      <c r="M388" s="73"/>
      <c r="N388" s="73"/>
      <c r="O388" s="73"/>
      <c r="P388" s="73"/>
      <c r="Q388" s="73"/>
      <c r="R388" s="73"/>
      <c r="S388" s="73"/>
      <c r="T388" s="73"/>
      <c r="U388" s="73"/>
    </row>
    <row r="389" spans="2:21" x14ac:dyDescent="0.3">
      <c r="B389" s="73"/>
      <c r="C389" s="74"/>
      <c r="D389" s="73"/>
      <c r="E389" s="73"/>
      <c r="F389" s="73"/>
      <c r="G389" s="73"/>
      <c r="H389" s="73"/>
      <c r="I389" s="73"/>
      <c r="J389" s="73"/>
      <c r="K389" s="73"/>
      <c r="L389" s="73"/>
      <c r="M389" s="73"/>
      <c r="N389" s="73"/>
      <c r="O389" s="73"/>
      <c r="P389" s="73"/>
      <c r="Q389" s="73"/>
      <c r="R389" s="73"/>
      <c r="S389" s="73"/>
      <c r="T389" s="73"/>
      <c r="U389" s="73"/>
    </row>
    <row r="390" spans="2:21" x14ac:dyDescent="0.3">
      <c r="B390" s="73"/>
      <c r="C390" s="74"/>
      <c r="D390" s="73"/>
      <c r="E390" s="73"/>
      <c r="F390" s="73"/>
      <c r="G390" s="73"/>
      <c r="H390" s="73"/>
      <c r="I390" s="73"/>
      <c r="J390" s="73"/>
      <c r="K390" s="73"/>
      <c r="L390" s="73"/>
      <c r="M390" s="73"/>
      <c r="N390" s="73"/>
      <c r="O390" s="73"/>
      <c r="P390" s="73"/>
      <c r="Q390" s="73"/>
      <c r="R390" s="73"/>
      <c r="S390" s="73"/>
      <c r="T390" s="73"/>
      <c r="U390" s="73"/>
    </row>
    <row r="391" spans="2:21" x14ac:dyDescent="0.3">
      <c r="B391" s="73"/>
      <c r="C391" s="74"/>
      <c r="D391" s="73"/>
      <c r="E391" s="73"/>
      <c r="F391" s="73"/>
      <c r="G391" s="73"/>
      <c r="H391" s="73"/>
      <c r="I391" s="73"/>
      <c r="J391" s="73"/>
      <c r="K391" s="73"/>
      <c r="L391" s="73"/>
      <c r="M391" s="73"/>
      <c r="N391" s="73"/>
      <c r="O391" s="73"/>
      <c r="P391" s="73"/>
      <c r="Q391" s="73"/>
      <c r="R391" s="73"/>
      <c r="S391" s="73"/>
      <c r="T391" s="73"/>
      <c r="U391" s="73"/>
    </row>
    <row r="392" spans="2:21" x14ac:dyDescent="0.3">
      <c r="B392" s="73"/>
      <c r="C392" s="74"/>
      <c r="D392" s="73"/>
      <c r="E392" s="73"/>
      <c r="F392" s="73"/>
      <c r="G392" s="73"/>
      <c r="H392" s="73"/>
      <c r="I392" s="73"/>
      <c r="J392" s="73"/>
      <c r="K392" s="73"/>
      <c r="L392" s="73"/>
      <c r="M392" s="73"/>
      <c r="N392" s="73"/>
      <c r="O392" s="73"/>
      <c r="P392" s="73"/>
      <c r="Q392" s="73"/>
      <c r="R392" s="73"/>
      <c r="S392" s="73"/>
      <c r="T392" s="73"/>
      <c r="U392" s="73"/>
    </row>
    <row r="393" spans="2:21" x14ac:dyDescent="0.3">
      <c r="B393" s="73"/>
      <c r="C393" s="74"/>
      <c r="D393" s="73"/>
      <c r="E393" s="73"/>
      <c r="F393" s="73"/>
      <c r="G393" s="73"/>
      <c r="H393" s="73"/>
      <c r="I393" s="73"/>
      <c r="J393" s="73"/>
      <c r="K393" s="73"/>
      <c r="L393" s="73"/>
      <c r="M393" s="73"/>
      <c r="N393" s="73"/>
      <c r="O393" s="73"/>
      <c r="P393" s="73"/>
      <c r="Q393" s="73"/>
      <c r="R393" s="73"/>
      <c r="S393" s="73"/>
      <c r="T393" s="73"/>
      <c r="U393" s="73"/>
    </row>
    <row r="394" spans="2:21" x14ac:dyDescent="0.3">
      <c r="B394" s="73"/>
      <c r="C394" s="74"/>
      <c r="D394" s="73"/>
      <c r="E394" s="73"/>
      <c r="F394" s="73"/>
      <c r="G394" s="73"/>
      <c r="H394" s="73"/>
      <c r="I394" s="73"/>
      <c r="J394" s="73"/>
      <c r="K394" s="73"/>
      <c r="L394" s="73"/>
      <c r="M394" s="73"/>
      <c r="N394" s="73"/>
      <c r="O394" s="73"/>
      <c r="P394" s="73"/>
      <c r="Q394" s="73"/>
      <c r="R394" s="73"/>
      <c r="S394" s="73"/>
      <c r="T394" s="73"/>
      <c r="U394" s="73"/>
    </row>
    <row r="395" spans="2:21" x14ac:dyDescent="0.3">
      <c r="B395" s="73"/>
      <c r="C395" s="74"/>
      <c r="D395" s="73"/>
      <c r="E395" s="73"/>
      <c r="F395" s="73"/>
      <c r="G395" s="73"/>
      <c r="H395" s="73"/>
      <c r="I395" s="73"/>
      <c r="J395" s="73"/>
      <c r="K395" s="73"/>
      <c r="L395" s="73"/>
      <c r="M395" s="73"/>
      <c r="N395" s="73"/>
      <c r="O395" s="73"/>
      <c r="P395" s="73"/>
      <c r="Q395" s="73"/>
      <c r="R395" s="73"/>
      <c r="S395" s="73"/>
      <c r="T395" s="73"/>
      <c r="U395" s="73"/>
    </row>
    <row r="396" spans="2:21" x14ac:dyDescent="0.3">
      <c r="B396" s="73"/>
      <c r="C396" s="74"/>
      <c r="D396" s="73"/>
      <c r="E396" s="73"/>
      <c r="F396" s="73"/>
      <c r="G396" s="73"/>
      <c r="H396" s="73"/>
      <c r="I396" s="73"/>
      <c r="J396" s="73"/>
      <c r="K396" s="73"/>
      <c r="L396" s="73"/>
      <c r="M396" s="73"/>
      <c r="N396" s="73"/>
      <c r="O396" s="73"/>
      <c r="P396" s="73"/>
      <c r="Q396" s="73"/>
      <c r="R396" s="73"/>
      <c r="S396" s="73"/>
      <c r="T396" s="73"/>
      <c r="U396" s="73"/>
    </row>
    <row r="397" spans="2:21" x14ac:dyDescent="0.3">
      <c r="B397" s="73"/>
      <c r="C397" s="74"/>
      <c r="D397" s="73"/>
      <c r="E397" s="73"/>
      <c r="F397" s="73"/>
      <c r="G397" s="73"/>
      <c r="H397" s="73"/>
      <c r="I397" s="73"/>
      <c r="J397" s="73"/>
      <c r="K397" s="73"/>
      <c r="L397" s="73"/>
      <c r="M397" s="73"/>
      <c r="N397" s="73"/>
      <c r="O397" s="73"/>
      <c r="P397" s="73"/>
      <c r="Q397" s="73"/>
      <c r="R397" s="73"/>
      <c r="S397" s="73"/>
      <c r="T397" s="73"/>
      <c r="U397" s="73"/>
    </row>
    <row r="398" spans="2:21" x14ac:dyDescent="0.3">
      <c r="B398" s="73"/>
      <c r="C398" s="74"/>
      <c r="D398" s="73"/>
      <c r="E398" s="73"/>
      <c r="F398" s="73"/>
      <c r="G398" s="73"/>
      <c r="H398" s="73"/>
      <c r="I398" s="73"/>
      <c r="J398" s="73"/>
      <c r="K398" s="73"/>
      <c r="L398" s="73"/>
      <c r="M398" s="73"/>
      <c r="N398" s="73"/>
      <c r="O398" s="73"/>
      <c r="P398" s="73"/>
      <c r="Q398" s="73"/>
      <c r="R398" s="73"/>
      <c r="S398" s="73"/>
      <c r="T398" s="73"/>
      <c r="U398" s="73"/>
    </row>
    <row r="399" spans="2:21" x14ac:dyDescent="0.3">
      <c r="B399" s="73"/>
      <c r="C399" s="74"/>
      <c r="D399" s="73"/>
      <c r="E399" s="73"/>
      <c r="F399" s="73"/>
      <c r="G399" s="73"/>
      <c r="H399" s="73"/>
      <c r="I399" s="73"/>
      <c r="J399" s="73"/>
      <c r="K399" s="73"/>
      <c r="L399" s="73"/>
      <c r="M399" s="73"/>
      <c r="N399" s="73"/>
      <c r="O399" s="73"/>
      <c r="P399" s="73"/>
      <c r="Q399" s="73"/>
      <c r="R399" s="73"/>
      <c r="S399" s="73"/>
      <c r="T399" s="73"/>
      <c r="U399" s="73"/>
    </row>
    <row r="400" spans="2:21" x14ac:dyDescent="0.3">
      <c r="B400" s="73"/>
      <c r="C400" s="74"/>
      <c r="D400" s="73"/>
      <c r="E400" s="73"/>
      <c r="F400" s="73"/>
      <c r="G400" s="73"/>
      <c r="H400" s="73"/>
      <c r="I400" s="73"/>
      <c r="J400" s="73"/>
      <c r="K400" s="73"/>
      <c r="L400" s="73"/>
      <c r="M400" s="73"/>
      <c r="N400" s="73"/>
      <c r="O400" s="73"/>
      <c r="P400" s="73"/>
      <c r="Q400" s="73"/>
      <c r="R400" s="73"/>
      <c r="S400" s="73"/>
      <c r="T400" s="73"/>
      <c r="U400" s="73"/>
    </row>
    <row r="401" spans="2:21" x14ac:dyDescent="0.3">
      <c r="B401" s="73"/>
      <c r="C401" s="74"/>
      <c r="D401" s="73"/>
      <c r="E401" s="73"/>
      <c r="F401" s="73"/>
      <c r="G401" s="73"/>
      <c r="H401" s="73"/>
      <c r="I401" s="73"/>
      <c r="J401" s="73"/>
      <c r="K401" s="73"/>
      <c r="L401" s="73"/>
      <c r="M401" s="73"/>
      <c r="N401" s="73"/>
      <c r="O401" s="73"/>
      <c r="P401" s="73"/>
      <c r="Q401" s="73"/>
      <c r="R401" s="73"/>
      <c r="S401" s="73"/>
      <c r="T401" s="73"/>
      <c r="U401" s="73"/>
    </row>
    <row r="402" spans="2:21" x14ac:dyDescent="0.3">
      <c r="B402" s="73"/>
      <c r="C402" s="74"/>
      <c r="D402" s="73"/>
      <c r="E402" s="73"/>
      <c r="F402" s="73"/>
      <c r="G402" s="73"/>
      <c r="H402" s="73"/>
      <c r="I402" s="73"/>
      <c r="J402" s="73"/>
      <c r="K402" s="73"/>
      <c r="L402" s="73"/>
      <c r="M402" s="73"/>
      <c r="N402" s="73"/>
      <c r="O402" s="73"/>
      <c r="P402" s="73"/>
      <c r="Q402" s="73"/>
      <c r="R402" s="73"/>
      <c r="S402" s="73"/>
      <c r="T402" s="73"/>
      <c r="U402" s="73"/>
    </row>
    <row r="403" spans="2:21" x14ac:dyDescent="0.3">
      <c r="B403" s="73"/>
      <c r="C403" s="74"/>
      <c r="D403" s="73"/>
      <c r="E403" s="73"/>
      <c r="F403" s="73"/>
      <c r="G403" s="73"/>
      <c r="H403" s="73"/>
      <c r="I403" s="73"/>
      <c r="J403" s="73"/>
      <c r="K403" s="73"/>
      <c r="L403" s="73"/>
      <c r="M403" s="73"/>
      <c r="N403" s="73"/>
      <c r="O403" s="73"/>
      <c r="P403" s="73"/>
      <c r="Q403" s="73"/>
      <c r="R403" s="73"/>
      <c r="S403" s="73"/>
      <c r="T403" s="73"/>
      <c r="U403" s="73"/>
    </row>
    <row r="404" spans="2:21" x14ac:dyDescent="0.3">
      <c r="B404" s="73"/>
      <c r="C404" s="74"/>
      <c r="D404" s="73"/>
      <c r="E404" s="73"/>
      <c r="F404" s="73"/>
      <c r="G404" s="73"/>
      <c r="H404" s="73"/>
      <c r="I404" s="73"/>
      <c r="J404" s="73"/>
      <c r="K404" s="73"/>
      <c r="L404" s="73"/>
      <c r="M404" s="73"/>
      <c r="N404" s="73"/>
      <c r="O404" s="73"/>
      <c r="P404" s="73"/>
      <c r="Q404" s="73"/>
      <c r="R404" s="73"/>
      <c r="S404" s="73"/>
      <c r="T404" s="73"/>
      <c r="U404" s="73"/>
    </row>
    <row r="405" spans="2:21" x14ac:dyDescent="0.3">
      <c r="B405" s="73"/>
      <c r="C405" s="74"/>
      <c r="D405" s="73"/>
      <c r="E405" s="73"/>
      <c r="F405" s="73"/>
      <c r="G405" s="73"/>
      <c r="H405" s="73"/>
      <c r="I405" s="73"/>
      <c r="J405" s="73"/>
      <c r="K405" s="73"/>
      <c r="L405" s="73"/>
      <c r="M405" s="73"/>
      <c r="N405" s="73"/>
      <c r="O405" s="73"/>
      <c r="P405" s="73"/>
      <c r="Q405" s="73"/>
      <c r="R405" s="73"/>
      <c r="S405" s="73"/>
      <c r="T405" s="73"/>
      <c r="U405" s="73"/>
    </row>
    <row r="406" spans="2:21" x14ac:dyDescent="0.3">
      <c r="B406" s="73"/>
      <c r="C406" s="74"/>
      <c r="D406" s="73"/>
      <c r="E406" s="73"/>
      <c r="F406" s="73"/>
      <c r="G406" s="73"/>
      <c r="H406" s="73"/>
      <c r="I406" s="73"/>
      <c r="J406" s="73"/>
      <c r="K406" s="73"/>
      <c r="L406" s="73"/>
      <c r="M406" s="73"/>
      <c r="N406" s="73"/>
      <c r="O406" s="73"/>
      <c r="P406" s="73"/>
      <c r="Q406" s="73"/>
      <c r="R406" s="73"/>
      <c r="S406" s="73"/>
      <c r="T406" s="73"/>
      <c r="U406" s="73"/>
    </row>
    <row r="407" spans="2:21" x14ac:dyDescent="0.3">
      <c r="B407" s="73"/>
      <c r="C407" s="74"/>
      <c r="D407" s="73"/>
      <c r="E407" s="73"/>
      <c r="F407" s="73"/>
      <c r="G407" s="73"/>
      <c r="H407" s="73"/>
      <c r="I407" s="73"/>
      <c r="J407" s="73"/>
      <c r="K407" s="73"/>
      <c r="L407" s="73"/>
      <c r="M407" s="73"/>
      <c r="N407" s="73"/>
      <c r="O407" s="73"/>
      <c r="P407" s="73"/>
      <c r="Q407" s="73"/>
      <c r="R407" s="73"/>
      <c r="S407" s="73"/>
      <c r="T407" s="73"/>
      <c r="U407" s="73"/>
    </row>
    <row r="408" spans="2:21" x14ac:dyDescent="0.3">
      <c r="B408" s="73"/>
      <c r="C408" s="74"/>
      <c r="D408" s="73"/>
      <c r="E408" s="73"/>
      <c r="F408" s="73"/>
      <c r="G408" s="73"/>
      <c r="H408" s="73"/>
      <c r="I408" s="73"/>
      <c r="J408" s="73"/>
      <c r="K408" s="73"/>
      <c r="L408" s="73"/>
      <c r="M408" s="73"/>
      <c r="N408" s="73"/>
      <c r="O408" s="73"/>
      <c r="P408" s="73"/>
      <c r="Q408" s="73"/>
      <c r="R408" s="73"/>
      <c r="S408" s="73"/>
      <c r="T408" s="73"/>
      <c r="U408" s="73"/>
    </row>
    <row r="409" spans="2:21" x14ac:dyDescent="0.3">
      <c r="B409" s="73"/>
      <c r="C409" s="74"/>
      <c r="D409" s="73"/>
      <c r="E409" s="73"/>
      <c r="F409" s="73"/>
      <c r="G409" s="73"/>
      <c r="H409" s="73"/>
      <c r="I409" s="73"/>
      <c r="J409" s="73"/>
      <c r="K409" s="73"/>
      <c r="L409" s="73"/>
      <c r="M409" s="73"/>
      <c r="N409" s="73"/>
      <c r="O409" s="73"/>
      <c r="P409" s="73"/>
      <c r="Q409" s="73"/>
      <c r="R409" s="73"/>
      <c r="S409" s="73"/>
      <c r="T409" s="73"/>
      <c r="U409" s="73"/>
    </row>
    <row r="410" spans="2:21" x14ac:dyDescent="0.3">
      <c r="B410" s="73"/>
      <c r="C410" s="74"/>
      <c r="D410" s="73"/>
      <c r="E410" s="73"/>
      <c r="F410" s="73"/>
      <c r="G410" s="73"/>
      <c r="H410" s="73"/>
      <c r="I410" s="73"/>
      <c r="J410" s="73"/>
      <c r="K410" s="73"/>
      <c r="L410" s="73"/>
      <c r="M410" s="73"/>
      <c r="N410" s="73"/>
      <c r="O410" s="73"/>
      <c r="P410" s="73"/>
      <c r="Q410" s="73"/>
      <c r="R410" s="73"/>
      <c r="S410" s="73"/>
      <c r="T410" s="73"/>
      <c r="U410" s="73"/>
    </row>
    <row r="411" spans="2:21" x14ac:dyDescent="0.3">
      <c r="B411" s="73"/>
      <c r="C411" s="74"/>
      <c r="D411" s="73"/>
      <c r="E411" s="73"/>
      <c r="F411" s="73"/>
      <c r="G411" s="73"/>
      <c r="H411" s="73"/>
      <c r="I411" s="73"/>
      <c r="J411" s="73"/>
      <c r="K411" s="73"/>
      <c r="L411" s="73"/>
      <c r="M411" s="73"/>
      <c r="N411" s="73"/>
      <c r="O411" s="73"/>
      <c r="P411" s="73"/>
      <c r="Q411" s="73"/>
      <c r="R411" s="73"/>
      <c r="S411" s="73"/>
      <c r="T411" s="73"/>
      <c r="U411" s="73"/>
    </row>
    <row r="412" spans="2:21" x14ac:dyDescent="0.3">
      <c r="B412" s="73"/>
      <c r="C412" s="74"/>
      <c r="D412" s="73"/>
      <c r="E412" s="73"/>
      <c r="F412" s="73"/>
      <c r="G412" s="73"/>
      <c r="H412" s="73"/>
      <c r="I412" s="73"/>
      <c r="J412" s="73"/>
      <c r="K412" s="73"/>
      <c r="L412" s="73"/>
      <c r="M412" s="73"/>
      <c r="N412" s="73"/>
      <c r="O412" s="73"/>
      <c r="P412" s="73"/>
      <c r="Q412" s="73"/>
      <c r="R412" s="73"/>
      <c r="S412" s="73"/>
      <c r="T412" s="73"/>
      <c r="U412" s="73"/>
    </row>
    <row r="413" spans="2:21" x14ac:dyDescent="0.3">
      <c r="B413" s="73"/>
      <c r="C413" s="74"/>
      <c r="D413" s="73"/>
      <c r="E413" s="73"/>
      <c r="F413" s="73"/>
      <c r="G413" s="73"/>
      <c r="H413" s="73"/>
      <c r="I413" s="73"/>
      <c r="J413" s="73"/>
      <c r="K413" s="73"/>
      <c r="L413" s="73"/>
      <c r="M413" s="73"/>
      <c r="N413" s="73"/>
      <c r="O413" s="73"/>
      <c r="P413" s="73"/>
      <c r="Q413" s="73"/>
      <c r="R413" s="73"/>
      <c r="S413" s="73"/>
      <c r="T413" s="73"/>
      <c r="U413" s="73"/>
    </row>
    <row r="414" spans="2:21" x14ac:dyDescent="0.3">
      <c r="B414" s="73"/>
      <c r="C414" s="74"/>
      <c r="D414" s="73"/>
      <c r="E414" s="73"/>
      <c r="F414" s="73"/>
      <c r="G414" s="73"/>
      <c r="H414" s="73"/>
      <c r="I414" s="73"/>
      <c r="J414" s="73"/>
      <c r="K414" s="73"/>
      <c r="L414" s="73"/>
      <c r="M414" s="73"/>
      <c r="N414" s="73"/>
      <c r="O414" s="73"/>
      <c r="P414" s="73"/>
      <c r="Q414" s="73"/>
      <c r="R414" s="73"/>
      <c r="S414" s="73"/>
      <c r="T414" s="73"/>
      <c r="U414" s="73"/>
    </row>
    <row r="415" spans="2:21" x14ac:dyDescent="0.3">
      <c r="B415" s="73"/>
      <c r="C415" s="74"/>
      <c r="D415" s="73"/>
      <c r="E415" s="73"/>
      <c r="F415" s="73"/>
      <c r="G415" s="73"/>
      <c r="H415" s="73"/>
      <c r="I415" s="73"/>
      <c r="J415" s="73"/>
      <c r="K415" s="73"/>
      <c r="L415" s="73"/>
      <c r="M415" s="73"/>
      <c r="N415" s="73"/>
      <c r="O415" s="73"/>
      <c r="P415" s="73"/>
      <c r="Q415" s="73"/>
      <c r="R415" s="73"/>
      <c r="S415" s="73"/>
      <c r="T415" s="73"/>
      <c r="U415" s="73"/>
    </row>
    <row r="416" spans="2:21" x14ac:dyDescent="0.3">
      <c r="B416" s="73"/>
      <c r="C416" s="74"/>
      <c r="D416" s="73"/>
      <c r="E416" s="73"/>
      <c r="F416" s="73"/>
      <c r="G416" s="73"/>
      <c r="H416" s="73"/>
      <c r="I416" s="73"/>
      <c r="J416" s="73"/>
      <c r="K416" s="73"/>
      <c r="L416" s="73"/>
      <c r="M416" s="73"/>
      <c r="N416" s="73"/>
      <c r="O416" s="73"/>
      <c r="P416" s="73"/>
      <c r="Q416" s="73"/>
      <c r="R416" s="73"/>
      <c r="S416" s="73"/>
      <c r="T416" s="73"/>
      <c r="U416" s="73"/>
    </row>
    <row r="417" spans="2:21" x14ac:dyDescent="0.3">
      <c r="B417" s="73"/>
      <c r="C417" s="74"/>
      <c r="D417" s="73"/>
      <c r="E417" s="73"/>
      <c r="F417" s="73"/>
      <c r="G417" s="73"/>
      <c r="H417" s="73"/>
      <c r="I417" s="73"/>
      <c r="J417" s="73"/>
      <c r="K417" s="73"/>
      <c r="L417" s="73"/>
      <c r="M417" s="73"/>
      <c r="N417" s="73"/>
      <c r="O417" s="73"/>
      <c r="P417" s="73"/>
      <c r="Q417" s="73"/>
      <c r="R417" s="73"/>
      <c r="S417" s="73"/>
      <c r="T417" s="73"/>
      <c r="U417" s="73"/>
    </row>
    <row r="418" spans="2:21" x14ac:dyDescent="0.3">
      <c r="B418" s="73"/>
      <c r="C418" s="74"/>
      <c r="D418" s="73"/>
      <c r="E418" s="73"/>
      <c r="F418" s="73"/>
      <c r="G418" s="73"/>
      <c r="H418" s="73"/>
      <c r="I418" s="73"/>
      <c r="J418" s="73"/>
      <c r="K418" s="73"/>
      <c r="L418" s="73"/>
      <c r="M418" s="73"/>
      <c r="N418" s="73"/>
      <c r="O418" s="73"/>
      <c r="P418" s="73"/>
      <c r="Q418" s="73"/>
      <c r="R418" s="73"/>
      <c r="S418" s="73"/>
      <c r="T418" s="73"/>
      <c r="U418" s="73"/>
    </row>
    <row r="419" spans="2:21" x14ac:dyDescent="0.3">
      <c r="B419" s="73"/>
      <c r="C419" s="74"/>
      <c r="D419" s="73"/>
      <c r="E419" s="73"/>
      <c r="F419" s="73"/>
      <c r="G419" s="73"/>
      <c r="H419" s="73"/>
      <c r="I419" s="73"/>
      <c r="J419" s="73"/>
      <c r="K419" s="73"/>
      <c r="L419" s="73"/>
      <c r="M419" s="73"/>
      <c r="N419" s="73"/>
      <c r="O419" s="73"/>
      <c r="P419" s="73"/>
      <c r="Q419" s="73"/>
      <c r="R419" s="73"/>
      <c r="S419" s="73"/>
      <c r="T419" s="73"/>
      <c r="U419" s="73"/>
    </row>
    <row r="420" spans="2:21" x14ac:dyDescent="0.3">
      <c r="B420" s="73"/>
      <c r="C420" s="74"/>
      <c r="D420" s="73"/>
      <c r="E420" s="73"/>
      <c r="F420" s="73"/>
      <c r="G420" s="73"/>
      <c r="H420" s="73"/>
      <c r="I420" s="73"/>
      <c r="J420" s="73"/>
      <c r="K420" s="73"/>
      <c r="L420" s="73"/>
      <c r="M420" s="73"/>
      <c r="N420" s="73"/>
      <c r="O420" s="73"/>
      <c r="P420" s="73"/>
      <c r="Q420" s="73"/>
      <c r="R420" s="73"/>
      <c r="S420" s="73"/>
      <c r="T420" s="73"/>
      <c r="U420" s="73"/>
    </row>
    <row r="421" spans="2:21" x14ac:dyDescent="0.3">
      <c r="B421" s="73"/>
      <c r="C421" s="74"/>
      <c r="D421" s="73"/>
      <c r="E421" s="73"/>
      <c r="F421" s="73"/>
      <c r="G421" s="73"/>
      <c r="H421" s="73"/>
      <c r="I421" s="73"/>
      <c r="J421" s="73"/>
      <c r="K421" s="73"/>
      <c r="L421" s="73"/>
      <c r="M421" s="73"/>
      <c r="N421" s="73"/>
      <c r="O421" s="73"/>
      <c r="P421" s="73"/>
      <c r="Q421" s="73"/>
      <c r="R421" s="73"/>
      <c r="S421" s="73"/>
      <c r="T421" s="73"/>
      <c r="U421" s="73"/>
    </row>
    <row r="422" spans="2:21" x14ac:dyDescent="0.3">
      <c r="B422" s="73"/>
      <c r="C422" s="74"/>
      <c r="D422" s="73"/>
      <c r="E422" s="73"/>
      <c r="F422" s="73"/>
      <c r="G422" s="73"/>
      <c r="H422" s="73"/>
      <c r="I422" s="73"/>
      <c r="J422" s="73"/>
      <c r="K422" s="73"/>
      <c r="L422" s="73"/>
      <c r="M422" s="73"/>
      <c r="N422" s="73"/>
      <c r="O422" s="73"/>
      <c r="P422" s="73"/>
      <c r="Q422" s="73"/>
      <c r="R422" s="73"/>
      <c r="S422" s="73"/>
      <c r="T422" s="73"/>
      <c r="U422" s="73"/>
    </row>
    <row r="423" spans="2:21" x14ac:dyDescent="0.3">
      <c r="B423" s="73"/>
      <c r="C423" s="74"/>
      <c r="D423" s="73"/>
      <c r="E423" s="73"/>
      <c r="F423" s="73"/>
      <c r="G423" s="73"/>
      <c r="H423" s="73"/>
      <c r="I423" s="73"/>
      <c r="J423" s="73"/>
      <c r="K423" s="73"/>
      <c r="L423" s="73"/>
      <c r="M423" s="73"/>
      <c r="N423" s="73"/>
      <c r="O423" s="73"/>
      <c r="P423" s="73"/>
      <c r="Q423" s="73"/>
      <c r="R423" s="73"/>
      <c r="S423" s="73"/>
      <c r="T423" s="73"/>
      <c r="U423" s="73"/>
    </row>
    <row r="424" spans="2:21" x14ac:dyDescent="0.3">
      <c r="B424" s="73"/>
      <c r="C424" s="74"/>
      <c r="D424" s="73"/>
      <c r="E424" s="73"/>
      <c r="F424" s="73"/>
      <c r="G424" s="73"/>
      <c r="H424" s="73"/>
      <c r="I424" s="73"/>
      <c r="J424" s="73"/>
      <c r="K424" s="73"/>
      <c r="L424" s="73"/>
      <c r="M424" s="73"/>
      <c r="N424" s="73"/>
      <c r="O424" s="73"/>
      <c r="P424" s="73"/>
      <c r="Q424" s="73"/>
      <c r="R424" s="73"/>
      <c r="S424" s="73"/>
      <c r="T424" s="73"/>
      <c r="U424" s="73"/>
    </row>
    <row r="425" spans="2:21" x14ac:dyDescent="0.3">
      <c r="B425" s="73"/>
      <c r="C425" s="74"/>
      <c r="D425" s="73"/>
      <c r="E425" s="73"/>
      <c r="F425" s="73"/>
      <c r="G425" s="73"/>
      <c r="H425" s="73"/>
      <c r="I425" s="73"/>
      <c r="J425" s="73"/>
      <c r="K425" s="73"/>
      <c r="L425" s="73"/>
      <c r="M425" s="73"/>
      <c r="N425" s="73"/>
      <c r="O425" s="73"/>
      <c r="P425" s="73"/>
      <c r="Q425" s="73"/>
      <c r="R425" s="73"/>
      <c r="S425" s="73"/>
      <c r="T425" s="73"/>
      <c r="U425" s="73"/>
    </row>
    <row r="426" spans="2:21" x14ac:dyDescent="0.3">
      <c r="B426" s="73"/>
      <c r="C426" s="74"/>
      <c r="D426" s="73"/>
      <c r="E426" s="73"/>
      <c r="F426" s="73"/>
      <c r="G426" s="73"/>
      <c r="H426" s="73"/>
      <c r="I426" s="73"/>
      <c r="J426" s="73"/>
      <c r="K426" s="73"/>
      <c r="L426" s="73"/>
      <c r="M426" s="73"/>
      <c r="N426" s="73"/>
      <c r="O426" s="73"/>
      <c r="P426" s="73"/>
      <c r="Q426" s="73"/>
      <c r="R426" s="73"/>
      <c r="S426" s="73"/>
      <c r="T426" s="73"/>
      <c r="U426" s="73"/>
    </row>
    <row r="427" spans="2:21" x14ac:dyDescent="0.3">
      <c r="B427" s="73"/>
      <c r="C427" s="74"/>
      <c r="D427" s="73"/>
      <c r="E427" s="73"/>
      <c r="F427" s="73"/>
      <c r="G427" s="73"/>
      <c r="H427" s="73"/>
      <c r="I427" s="73"/>
      <c r="J427" s="73"/>
      <c r="K427" s="73"/>
      <c r="L427" s="73"/>
      <c r="M427" s="73"/>
      <c r="N427" s="73"/>
      <c r="O427" s="73"/>
      <c r="P427" s="73"/>
      <c r="Q427" s="73"/>
      <c r="R427" s="73"/>
      <c r="S427" s="73"/>
      <c r="T427" s="73"/>
      <c r="U427" s="73"/>
    </row>
    <row r="428" spans="2:21" x14ac:dyDescent="0.3">
      <c r="B428" s="73"/>
      <c r="C428" s="74"/>
      <c r="D428" s="73"/>
      <c r="E428" s="73"/>
      <c r="F428" s="73"/>
      <c r="G428" s="73"/>
      <c r="H428" s="73"/>
      <c r="I428" s="73"/>
      <c r="J428" s="73"/>
      <c r="K428" s="73"/>
      <c r="L428" s="73"/>
      <c r="M428" s="73"/>
      <c r="N428" s="73"/>
      <c r="O428" s="73"/>
      <c r="P428" s="73"/>
      <c r="Q428" s="73"/>
      <c r="R428" s="73"/>
      <c r="S428" s="73"/>
      <c r="T428" s="73"/>
      <c r="U428" s="73"/>
    </row>
    <row r="429" spans="2:21" x14ac:dyDescent="0.3">
      <c r="B429" s="73"/>
      <c r="C429" s="74"/>
      <c r="D429" s="73"/>
      <c r="E429" s="73"/>
      <c r="F429" s="73"/>
      <c r="G429" s="73"/>
      <c r="H429" s="73"/>
      <c r="I429" s="73"/>
      <c r="J429" s="73"/>
      <c r="K429" s="73"/>
      <c r="L429" s="73"/>
      <c r="M429" s="73"/>
      <c r="N429" s="73"/>
      <c r="O429" s="73"/>
      <c r="P429" s="73"/>
      <c r="Q429" s="73"/>
      <c r="R429" s="73"/>
      <c r="S429" s="73"/>
      <c r="T429" s="73"/>
      <c r="U429" s="73"/>
    </row>
    <row r="430" spans="2:21" x14ac:dyDescent="0.3">
      <c r="B430" s="73"/>
      <c r="C430" s="74"/>
      <c r="D430" s="73"/>
      <c r="E430" s="73"/>
      <c r="F430" s="73"/>
      <c r="G430" s="73"/>
      <c r="H430" s="73"/>
      <c r="I430" s="73"/>
      <c r="J430" s="73"/>
      <c r="K430" s="73"/>
      <c r="L430" s="73"/>
      <c r="M430" s="73"/>
      <c r="N430" s="73"/>
      <c r="O430" s="73"/>
      <c r="P430" s="73"/>
      <c r="Q430" s="73"/>
      <c r="R430" s="73"/>
      <c r="S430" s="73"/>
      <c r="T430" s="73"/>
      <c r="U430" s="73"/>
    </row>
    <row r="431" spans="2:21" x14ac:dyDescent="0.3">
      <c r="B431" s="73"/>
      <c r="C431" s="74"/>
      <c r="D431" s="73"/>
      <c r="E431" s="73"/>
      <c r="F431" s="73"/>
      <c r="G431" s="73"/>
      <c r="H431" s="73"/>
      <c r="I431" s="73"/>
      <c r="J431" s="73"/>
      <c r="K431" s="73"/>
      <c r="L431" s="73"/>
      <c r="M431" s="73"/>
      <c r="N431" s="73"/>
      <c r="O431" s="73"/>
      <c r="P431" s="73"/>
      <c r="Q431" s="73"/>
      <c r="R431" s="73"/>
      <c r="S431" s="73"/>
      <c r="T431" s="73"/>
      <c r="U431" s="73"/>
    </row>
    <row r="432" spans="2:21" x14ac:dyDescent="0.3">
      <c r="B432" s="73"/>
      <c r="C432" s="74"/>
      <c r="D432" s="73"/>
      <c r="E432" s="73"/>
      <c r="F432" s="73"/>
      <c r="G432" s="73"/>
      <c r="H432" s="73"/>
      <c r="I432" s="73"/>
      <c r="J432" s="73"/>
      <c r="K432" s="73"/>
      <c r="L432" s="73"/>
      <c r="M432" s="73"/>
      <c r="N432" s="73"/>
      <c r="O432" s="73"/>
      <c r="P432" s="73"/>
      <c r="Q432" s="73"/>
      <c r="R432" s="73"/>
      <c r="S432" s="73"/>
      <c r="T432" s="73"/>
      <c r="U432" s="73"/>
    </row>
    <row r="433" spans="2:21" x14ac:dyDescent="0.3">
      <c r="B433" s="73"/>
      <c r="C433" s="74"/>
      <c r="D433" s="73"/>
      <c r="E433" s="73"/>
      <c r="F433" s="73"/>
      <c r="G433" s="73"/>
      <c r="H433" s="73"/>
      <c r="I433" s="73"/>
      <c r="J433" s="73"/>
      <c r="K433" s="73"/>
      <c r="L433" s="73"/>
      <c r="M433" s="73"/>
      <c r="N433" s="73"/>
      <c r="O433" s="73"/>
      <c r="P433" s="73"/>
      <c r="Q433" s="73"/>
      <c r="R433" s="73"/>
      <c r="S433" s="73"/>
      <c r="T433" s="73"/>
      <c r="U433" s="73"/>
    </row>
    <row r="434" spans="2:21" x14ac:dyDescent="0.3">
      <c r="B434" s="73"/>
      <c r="C434" s="74"/>
      <c r="D434" s="73"/>
      <c r="E434" s="73"/>
      <c r="F434" s="73"/>
      <c r="G434" s="73"/>
      <c r="H434" s="73"/>
      <c r="I434" s="73"/>
      <c r="J434" s="73"/>
      <c r="K434" s="73"/>
      <c r="L434" s="73"/>
      <c r="M434" s="73"/>
      <c r="N434" s="73"/>
      <c r="O434" s="73"/>
      <c r="P434" s="73"/>
      <c r="Q434" s="73"/>
      <c r="R434" s="73"/>
      <c r="S434" s="73"/>
      <c r="T434" s="73"/>
      <c r="U434" s="73"/>
    </row>
    <row r="435" spans="2:21" x14ac:dyDescent="0.3">
      <c r="B435" s="73"/>
      <c r="C435" s="74"/>
      <c r="D435" s="73"/>
      <c r="E435" s="73"/>
      <c r="F435" s="73"/>
      <c r="G435" s="73"/>
      <c r="H435" s="73"/>
      <c r="I435" s="73"/>
      <c r="J435" s="73"/>
      <c r="K435" s="73"/>
      <c r="L435" s="73"/>
      <c r="M435" s="73"/>
      <c r="N435" s="73"/>
      <c r="O435" s="73"/>
      <c r="P435" s="73"/>
      <c r="Q435" s="73"/>
      <c r="R435" s="73"/>
      <c r="S435" s="73"/>
      <c r="T435" s="73"/>
      <c r="U435" s="73"/>
    </row>
    <row r="436" spans="2:21" x14ac:dyDescent="0.3">
      <c r="B436" s="73"/>
      <c r="C436" s="74"/>
      <c r="D436" s="73"/>
      <c r="E436" s="73"/>
      <c r="F436" s="73"/>
      <c r="G436" s="73"/>
      <c r="H436" s="73"/>
      <c r="I436" s="73"/>
      <c r="J436" s="73"/>
      <c r="K436" s="73"/>
      <c r="L436" s="73"/>
      <c r="M436" s="73"/>
      <c r="N436" s="73"/>
      <c r="O436" s="73"/>
      <c r="P436" s="73"/>
      <c r="Q436" s="73"/>
      <c r="R436" s="73"/>
      <c r="S436" s="73"/>
      <c r="T436" s="73"/>
      <c r="U436" s="73"/>
    </row>
    <row r="437" spans="2:21" x14ac:dyDescent="0.3">
      <c r="B437" s="73"/>
      <c r="C437" s="74"/>
      <c r="D437" s="73"/>
      <c r="E437" s="73"/>
      <c r="F437" s="73"/>
      <c r="G437" s="73"/>
      <c r="H437" s="73"/>
      <c r="I437" s="73"/>
      <c r="J437" s="73"/>
      <c r="K437" s="73"/>
      <c r="L437" s="73"/>
      <c r="M437" s="73"/>
      <c r="N437" s="73"/>
      <c r="O437" s="73"/>
      <c r="P437" s="73"/>
      <c r="Q437" s="73"/>
      <c r="R437" s="73"/>
      <c r="S437" s="73"/>
      <c r="T437" s="73"/>
      <c r="U437" s="73"/>
    </row>
    <row r="438" spans="2:21" x14ac:dyDescent="0.3">
      <c r="B438" s="73"/>
      <c r="C438" s="74"/>
      <c r="D438" s="73"/>
      <c r="E438" s="73"/>
      <c r="F438" s="73"/>
      <c r="G438" s="73"/>
      <c r="H438" s="73"/>
      <c r="I438" s="73"/>
      <c r="J438" s="73"/>
      <c r="K438" s="73"/>
      <c r="L438" s="73"/>
      <c r="M438" s="73"/>
      <c r="N438" s="73"/>
      <c r="O438" s="73"/>
      <c r="P438" s="73"/>
      <c r="Q438" s="73"/>
      <c r="R438" s="73"/>
      <c r="S438" s="73"/>
      <c r="T438" s="73"/>
      <c r="U438" s="73"/>
    </row>
    <row r="439" spans="2:21" x14ac:dyDescent="0.3">
      <c r="B439" s="73"/>
      <c r="C439" s="74"/>
      <c r="D439" s="73"/>
      <c r="E439" s="73"/>
      <c r="F439" s="73"/>
      <c r="G439" s="73"/>
      <c r="H439" s="73"/>
      <c r="I439" s="73"/>
      <c r="J439" s="73"/>
      <c r="K439" s="73"/>
      <c r="L439" s="73"/>
      <c r="M439" s="73"/>
      <c r="N439" s="73"/>
      <c r="O439" s="73"/>
      <c r="P439" s="73"/>
      <c r="Q439" s="73"/>
      <c r="R439" s="73"/>
      <c r="S439" s="73"/>
      <c r="T439" s="73"/>
      <c r="U439" s="73"/>
    </row>
    <row r="440" spans="2:21" x14ac:dyDescent="0.3">
      <c r="B440" s="73"/>
      <c r="C440" s="74"/>
      <c r="D440" s="73"/>
      <c r="E440" s="73"/>
      <c r="F440" s="73"/>
      <c r="G440" s="73"/>
      <c r="H440" s="73"/>
      <c r="I440" s="73"/>
      <c r="J440" s="73"/>
      <c r="K440" s="73"/>
      <c r="L440" s="73"/>
      <c r="M440" s="73"/>
      <c r="N440" s="73"/>
      <c r="O440" s="73"/>
      <c r="P440" s="73"/>
      <c r="Q440" s="73"/>
      <c r="R440" s="73"/>
      <c r="S440" s="73"/>
      <c r="T440" s="73"/>
      <c r="U440" s="73"/>
    </row>
    <row r="441" spans="2:21" x14ac:dyDescent="0.3">
      <c r="B441" s="73"/>
      <c r="C441" s="74"/>
      <c r="D441" s="73"/>
      <c r="E441" s="73"/>
      <c r="F441" s="73"/>
      <c r="G441" s="73"/>
      <c r="H441" s="73"/>
      <c r="I441" s="73"/>
      <c r="J441" s="73"/>
      <c r="K441" s="73"/>
      <c r="L441" s="73"/>
      <c r="M441" s="73"/>
      <c r="N441" s="73"/>
      <c r="O441" s="73"/>
      <c r="P441" s="73"/>
      <c r="Q441" s="73"/>
      <c r="R441" s="73"/>
      <c r="S441" s="73"/>
      <c r="T441" s="73"/>
      <c r="U441" s="73"/>
    </row>
    <row r="442" spans="2:21" x14ac:dyDescent="0.3">
      <c r="B442" s="73"/>
      <c r="C442" s="74"/>
      <c r="D442" s="73"/>
      <c r="E442" s="73"/>
      <c r="F442" s="73"/>
      <c r="G442" s="73"/>
      <c r="H442" s="73"/>
      <c r="I442" s="73"/>
      <c r="J442" s="73"/>
      <c r="K442" s="73"/>
      <c r="L442" s="73"/>
      <c r="M442" s="73"/>
      <c r="N442" s="73"/>
      <c r="O442" s="73"/>
      <c r="P442" s="73"/>
      <c r="Q442" s="73"/>
      <c r="R442" s="73"/>
      <c r="S442" s="73"/>
      <c r="T442" s="73"/>
      <c r="U442" s="73"/>
    </row>
    <row r="443" spans="2:21" x14ac:dyDescent="0.3">
      <c r="B443" s="73"/>
      <c r="C443" s="74"/>
      <c r="D443" s="73"/>
      <c r="E443" s="73"/>
      <c r="F443" s="73"/>
      <c r="G443" s="73"/>
      <c r="H443" s="73"/>
      <c r="I443" s="73"/>
      <c r="J443" s="73"/>
      <c r="K443" s="73"/>
      <c r="L443" s="73"/>
      <c r="M443" s="73"/>
      <c r="N443" s="73"/>
      <c r="O443" s="73"/>
      <c r="P443" s="73"/>
      <c r="Q443" s="73"/>
      <c r="R443" s="73"/>
      <c r="S443" s="73"/>
      <c r="T443" s="73"/>
      <c r="U443" s="73"/>
    </row>
    <row r="444" spans="2:21" x14ac:dyDescent="0.3">
      <c r="B444" s="73"/>
      <c r="C444" s="74"/>
      <c r="D444" s="73"/>
      <c r="E444" s="73"/>
      <c r="F444" s="73"/>
      <c r="G444" s="73"/>
      <c r="H444" s="73"/>
      <c r="I444" s="73"/>
      <c r="J444" s="73"/>
      <c r="K444" s="73"/>
      <c r="L444" s="73"/>
      <c r="M444" s="73"/>
      <c r="N444" s="73"/>
      <c r="O444" s="73"/>
      <c r="P444" s="73"/>
      <c r="Q444" s="73"/>
      <c r="R444" s="73"/>
      <c r="S444" s="73"/>
      <c r="T444" s="73"/>
      <c r="U444" s="73"/>
    </row>
    <row r="445" spans="2:21" x14ac:dyDescent="0.3">
      <c r="B445" s="73"/>
      <c r="C445" s="74"/>
      <c r="D445" s="73"/>
      <c r="E445" s="73"/>
      <c r="F445" s="73"/>
      <c r="G445" s="73"/>
      <c r="H445" s="73"/>
      <c r="I445" s="73"/>
      <c r="J445" s="73"/>
      <c r="K445" s="73"/>
      <c r="L445" s="73"/>
      <c r="M445" s="73"/>
      <c r="N445" s="73"/>
      <c r="O445" s="73"/>
      <c r="P445" s="73"/>
      <c r="Q445" s="73"/>
      <c r="R445" s="73"/>
      <c r="S445" s="73"/>
      <c r="T445" s="73"/>
      <c r="U445" s="73"/>
    </row>
    <row r="446" spans="2:21" x14ac:dyDescent="0.3">
      <c r="B446" s="73"/>
      <c r="C446" s="74"/>
      <c r="D446" s="73"/>
      <c r="E446" s="73"/>
      <c r="F446" s="73"/>
      <c r="G446" s="73"/>
      <c r="H446" s="73"/>
      <c r="I446" s="73"/>
      <c r="J446" s="73"/>
      <c r="K446" s="73"/>
      <c r="L446" s="73"/>
      <c r="M446" s="73"/>
      <c r="N446" s="73"/>
      <c r="O446" s="73"/>
      <c r="P446" s="73"/>
      <c r="Q446" s="73"/>
      <c r="R446" s="73"/>
      <c r="S446" s="73"/>
      <c r="T446" s="73"/>
      <c r="U446" s="73"/>
    </row>
    <row r="447" spans="2:21" x14ac:dyDescent="0.3">
      <c r="B447" s="73"/>
      <c r="C447" s="74"/>
      <c r="D447" s="73"/>
      <c r="E447" s="73"/>
      <c r="F447" s="73"/>
      <c r="G447" s="73"/>
      <c r="H447" s="73"/>
      <c r="I447" s="73"/>
      <c r="J447" s="73"/>
      <c r="K447" s="73"/>
      <c r="L447" s="73"/>
      <c r="M447" s="73"/>
      <c r="N447" s="73"/>
      <c r="O447" s="73"/>
      <c r="P447" s="73"/>
      <c r="Q447" s="73"/>
      <c r="R447" s="73"/>
      <c r="S447" s="73"/>
      <c r="T447" s="73"/>
      <c r="U447" s="73"/>
    </row>
    <row r="448" spans="2:21" x14ac:dyDescent="0.3">
      <c r="B448" s="73"/>
      <c r="C448" s="74"/>
      <c r="D448" s="73"/>
      <c r="E448" s="73"/>
      <c r="F448" s="73"/>
      <c r="G448" s="73"/>
      <c r="H448" s="73"/>
      <c r="I448" s="73"/>
      <c r="J448" s="73"/>
      <c r="K448" s="73"/>
      <c r="L448" s="73"/>
      <c r="M448" s="73"/>
      <c r="N448" s="73"/>
      <c r="O448" s="73"/>
      <c r="P448" s="73"/>
      <c r="Q448" s="73"/>
      <c r="R448" s="73"/>
      <c r="S448" s="73"/>
      <c r="T448" s="73"/>
      <c r="U448" s="73"/>
    </row>
    <row r="449" spans="2:21" x14ac:dyDescent="0.3">
      <c r="B449" s="73"/>
      <c r="C449" s="74"/>
      <c r="D449" s="73"/>
      <c r="E449" s="73"/>
      <c r="F449" s="73"/>
      <c r="G449" s="73"/>
      <c r="H449" s="73"/>
      <c r="I449" s="73"/>
      <c r="J449" s="73"/>
      <c r="K449" s="73"/>
      <c r="L449" s="73"/>
      <c r="M449" s="73"/>
      <c r="N449" s="73"/>
      <c r="O449" s="73"/>
      <c r="P449" s="73"/>
      <c r="Q449" s="73"/>
      <c r="R449" s="73"/>
      <c r="S449" s="73"/>
      <c r="T449" s="73"/>
      <c r="U449" s="73"/>
    </row>
    <row r="450" spans="2:21" x14ac:dyDescent="0.3">
      <c r="B450" s="73"/>
      <c r="C450" s="74"/>
      <c r="D450" s="73"/>
      <c r="E450" s="73"/>
      <c r="F450" s="73"/>
      <c r="G450" s="73"/>
      <c r="H450" s="73"/>
      <c r="I450" s="73"/>
      <c r="J450" s="73"/>
      <c r="K450" s="73"/>
      <c r="L450" s="73"/>
      <c r="M450" s="73"/>
      <c r="N450" s="73"/>
      <c r="O450" s="73"/>
      <c r="P450" s="73"/>
      <c r="Q450" s="73"/>
      <c r="R450" s="73"/>
      <c r="S450" s="73"/>
      <c r="T450" s="73"/>
      <c r="U450" s="73"/>
    </row>
    <row r="451" spans="2:21" x14ac:dyDescent="0.3">
      <c r="B451" s="73"/>
      <c r="C451" s="74"/>
      <c r="D451" s="73"/>
      <c r="E451" s="73"/>
      <c r="F451" s="73"/>
      <c r="G451" s="73"/>
      <c r="H451" s="73"/>
      <c r="I451" s="73"/>
      <c r="J451" s="73"/>
      <c r="K451" s="73"/>
      <c r="L451" s="73"/>
      <c r="M451" s="73"/>
      <c r="N451" s="73"/>
      <c r="O451" s="73"/>
      <c r="P451" s="73"/>
      <c r="Q451" s="73"/>
      <c r="R451" s="73"/>
      <c r="S451" s="73"/>
      <c r="T451" s="73"/>
      <c r="U451" s="73"/>
    </row>
    <row r="452" spans="2:21" x14ac:dyDescent="0.3">
      <c r="B452" s="73"/>
      <c r="C452" s="74"/>
      <c r="D452" s="73"/>
      <c r="E452" s="73"/>
      <c r="F452" s="73"/>
      <c r="G452" s="73"/>
      <c r="H452" s="73"/>
      <c r="I452" s="73"/>
      <c r="J452" s="73"/>
      <c r="K452" s="73"/>
      <c r="L452" s="73"/>
      <c r="M452" s="73"/>
      <c r="N452" s="73"/>
      <c r="O452" s="73"/>
      <c r="P452" s="73"/>
      <c r="Q452" s="73"/>
      <c r="R452" s="73"/>
      <c r="S452" s="73"/>
      <c r="T452" s="73"/>
      <c r="U452" s="73"/>
    </row>
    <row r="453" spans="2:21" x14ac:dyDescent="0.3">
      <c r="B453" s="73"/>
      <c r="C453" s="74"/>
      <c r="D453" s="73"/>
      <c r="E453" s="73"/>
      <c r="F453" s="73"/>
      <c r="G453" s="73"/>
      <c r="H453" s="73"/>
      <c r="I453" s="73"/>
      <c r="J453" s="73"/>
      <c r="K453" s="73"/>
      <c r="L453" s="73"/>
      <c r="M453" s="73"/>
      <c r="N453" s="73"/>
      <c r="O453" s="73"/>
      <c r="P453" s="73"/>
      <c r="Q453" s="73"/>
      <c r="R453" s="73"/>
      <c r="S453" s="73"/>
      <c r="T453" s="73"/>
      <c r="U453" s="73"/>
    </row>
    <row r="454" spans="2:21" x14ac:dyDescent="0.3">
      <c r="B454" s="73"/>
      <c r="C454" s="74"/>
      <c r="D454" s="73"/>
      <c r="E454" s="73"/>
      <c r="F454" s="73"/>
      <c r="G454" s="73"/>
      <c r="H454" s="73"/>
      <c r="I454" s="73"/>
      <c r="J454" s="73"/>
      <c r="K454" s="73"/>
      <c r="L454" s="73"/>
      <c r="M454" s="73"/>
      <c r="N454" s="73"/>
      <c r="O454" s="73"/>
      <c r="P454" s="73"/>
      <c r="Q454" s="73"/>
      <c r="R454" s="73"/>
      <c r="S454" s="73"/>
      <c r="T454" s="73"/>
      <c r="U454" s="73"/>
    </row>
    <row r="455" spans="2:21" x14ac:dyDescent="0.3">
      <c r="B455" s="73"/>
      <c r="C455" s="74"/>
      <c r="D455" s="73"/>
      <c r="E455" s="73"/>
      <c r="F455" s="73"/>
      <c r="G455" s="73"/>
      <c r="H455" s="73"/>
      <c r="I455" s="73"/>
      <c r="J455" s="73"/>
      <c r="K455" s="73"/>
      <c r="L455" s="73"/>
      <c r="M455" s="73"/>
      <c r="N455" s="73"/>
      <c r="O455" s="73"/>
      <c r="P455" s="73"/>
      <c r="Q455" s="73"/>
      <c r="R455" s="73"/>
      <c r="S455" s="73"/>
      <c r="T455" s="73"/>
      <c r="U455" s="73"/>
    </row>
    <row r="456" spans="2:21" x14ac:dyDescent="0.3">
      <c r="B456" s="73"/>
      <c r="C456" s="74"/>
      <c r="D456" s="73"/>
      <c r="E456" s="73"/>
      <c r="F456" s="73"/>
      <c r="G456" s="73"/>
      <c r="H456" s="73"/>
      <c r="I456" s="73"/>
      <c r="J456" s="73"/>
      <c r="K456" s="73"/>
      <c r="L456" s="73"/>
      <c r="M456" s="73"/>
      <c r="N456" s="73"/>
      <c r="O456" s="73"/>
      <c r="P456" s="73"/>
      <c r="Q456" s="73"/>
      <c r="R456" s="73"/>
      <c r="S456" s="73"/>
      <c r="T456" s="73"/>
      <c r="U456" s="73"/>
    </row>
    <row r="457" spans="2:21" x14ac:dyDescent="0.3">
      <c r="B457" s="73"/>
      <c r="C457" s="74"/>
      <c r="D457" s="73"/>
      <c r="E457" s="73"/>
      <c r="F457" s="73"/>
      <c r="G457" s="73"/>
      <c r="H457" s="73"/>
      <c r="I457" s="73"/>
      <c r="J457" s="73"/>
      <c r="K457" s="73"/>
      <c r="L457" s="73"/>
      <c r="M457" s="73"/>
      <c r="N457" s="73"/>
      <c r="O457" s="73"/>
      <c r="P457" s="73"/>
      <c r="Q457" s="73"/>
      <c r="R457" s="73"/>
      <c r="S457" s="73"/>
      <c r="T457" s="73"/>
      <c r="U457" s="73"/>
    </row>
    <row r="458" spans="2:21" x14ac:dyDescent="0.3">
      <c r="B458" s="73"/>
      <c r="C458" s="74"/>
      <c r="D458" s="73"/>
      <c r="E458" s="73"/>
      <c r="F458" s="73"/>
      <c r="G458" s="73"/>
      <c r="H458" s="73"/>
      <c r="I458" s="73"/>
      <c r="J458" s="73"/>
      <c r="K458" s="73"/>
      <c r="L458" s="73"/>
      <c r="M458" s="73"/>
      <c r="N458" s="73"/>
      <c r="O458" s="73"/>
      <c r="P458" s="73"/>
      <c r="Q458" s="73"/>
      <c r="R458" s="73"/>
      <c r="S458" s="73"/>
      <c r="T458" s="73"/>
      <c r="U458" s="73"/>
    </row>
    <row r="459" spans="2:21" x14ac:dyDescent="0.3">
      <c r="B459" s="73"/>
      <c r="C459" s="74"/>
      <c r="D459" s="73"/>
      <c r="E459" s="73"/>
      <c r="F459" s="73"/>
      <c r="G459" s="73"/>
      <c r="H459" s="73"/>
      <c r="I459" s="73"/>
      <c r="J459" s="73"/>
      <c r="K459" s="73"/>
      <c r="L459" s="73"/>
      <c r="M459" s="73"/>
      <c r="N459" s="73"/>
      <c r="O459" s="73"/>
      <c r="P459" s="73"/>
      <c r="Q459" s="73"/>
      <c r="R459" s="73"/>
      <c r="S459" s="73"/>
      <c r="T459" s="73"/>
      <c r="U459" s="73"/>
    </row>
    <row r="460" spans="2:21" x14ac:dyDescent="0.3">
      <c r="B460" s="73"/>
      <c r="C460" s="74"/>
      <c r="D460" s="73"/>
      <c r="E460" s="73"/>
      <c r="F460" s="73"/>
      <c r="G460" s="73"/>
      <c r="H460" s="73"/>
      <c r="I460" s="73"/>
      <c r="J460" s="73"/>
      <c r="K460" s="73"/>
      <c r="L460" s="73"/>
      <c r="M460" s="73"/>
      <c r="N460" s="73"/>
      <c r="O460" s="73"/>
      <c r="P460" s="73"/>
      <c r="Q460" s="73"/>
      <c r="R460" s="73"/>
      <c r="S460" s="73"/>
      <c r="T460" s="73"/>
      <c r="U460" s="73"/>
    </row>
    <row r="461" spans="2:21" x14ac:dyDescent="0.3">
      <c r="B461" s="73"/>
      <c r="C461" s="74"/>
      <c r="D461" s="73"/>
      <c r="E461" s="73"/>
      <c r="F461" s="73"/>
      <c r="G461" s="73"/>
      <c r="H461" s="73"/>
      <c r="I461" s="73"/>
      <c r="J461" s="73"/>
      <c r="K461" s="73"/>
      <c r="L461" s="73"/>
      <c r="M461" s="73"/>
      <c r="N461" s="73"/>
      <c r="O461" s="73"/>
      <c r="P461" s="73"/>
      <c r="Q461" s="73"/>
      <c r="R461" s="73"/>
      <c r="S461" s="73"/>
      <c r="T461" s="73"/>
      <c r="U461" s="73"/>
    </row>
    <row r="462" spans="2:21" x14ac:dyDescent="0.3">
      <c r="B462" s="73"/>
      <c r="C462" s="74"/>
      <c r="D462" s="73"/>
      <c r="E462" s="73"/>
      <c r="F462" s="73"/>
      <c r="G462" s="73"/>
      <c r="H462" s="73"/>
      <c r="I462" s="73"/>
      <c r="J462" s="73"/>
      <c r="K462" s="73"/>
      <c r="L462" s="73"/>
      <c r="M462" s="73"/>
      <c r="N462" s="73"/>
      <c r="O462" s="73"/>
      <c r="P462" s="73"/>
      <c r="Q462" s="73"/>
      <c r="R462" s="73"/>
      <c r="S462" s="73"/>
      <c r="T462" s="73"/>
      <c r="U462" s="73"/>
    </row>
    <row r="463" spans="2:21" x14ac:dyDescent="0.3">
      <c r="B463" s="73"/>
      <c r="C463" s="74"/>
      <c r="D463" s="73"/>
      <c r="E463" s="73"/>
      <c r="F463" s="73"/>
      <c r="G463" s="73"/>
      <c r="H463" s="73"/>
      <c r="I463" s="73"/>
      <c r="J463" s="73"/>
      <c r="K463" s="73"/>
      <c r="L463" s="73"/>
      <c r="M463" s="73"/>
      <c r="N463" s="73"/>
      <c r="O463" s="73"/>
      <c r="P463" s="73"/>
      <c r="Q463" s="73"/>
      <c r="R463" s="73"/>
      <c r="S463" s="73"/>
      <c r="T463" s="73"/>
      <c r="U463" s="73"/>
    </row>
    <row r="464" spans="2:21" x14ac:dyDescent="0.3">
      <c r="B464" s="73"/>
      <c r="C464" s="74"/>
      <c r="D464" s="73"/>
      <c r="E464" s="73"/>
      <c r="F464" s="73"/>
      <c r="G464" s="73"/>
      <c r="H464" s="73"/>
      <c r="I464" s="73"/>
      <c r="J464" s="73"/>
      <c r="K464" s="73"/>
      <c r="L464" s="73"/>
      <c r="M464" s="73"/>
      <c r="N464" s="73"/>
      <c r="O464" s="73"/>
      <c r="P464" s="73"/>
      <c r="Q464" s="73"/>
      <c r="R464" s="73"/>
      <c r="S464" s="73"/>
      <c r="T464" s="73"/>
      <c r="U464" s="73"/>
    </row>
    <row r="465" spans="2:21" x14ac:dyDescent="0.3">
      <c r="B465" s="73"/>
      <c r="C465" s="74"/>
      <c r="D465" s="73"/>
      <c r="E465" s="73"/>
      <c r="F465" s="73"/>
      <c r="G465" s="73"/>
      <c r="H465" s="73"/>
      <c r="I465" s="73"/>
      <c r="J465" s="73"/>
      <c r="K465" s="73"/>
      <c r="L465" s="73"/>
      <c r="M465" s="73"/>
      <c r="N465" s="73"/>
      <c r="O465" s="73"/>
      <c r="P465" s="73"/>
      <c r="Q465" s="73"/>
      <c r="R465" s="73"/>
      <c r="S465" s="73"/>
      <c r="T465" s="73"/>
      <c r="U465" s="73"/>
    </row>
    <row r="466" spans="2:21" x14ac:dyDescent="0.3">
      <c r="B466" s="73"/>
      <c r="C466" s="74"/>
      <c r="D466" s="73"/>
      <c r="E466" s="73"/>
      <c r="F466" s="73"/>
      <c r="G466" s="73"/>
      <c r="H466" s="73"/>
      <c r="I466" s="73"/>
      <c r="J466" s="73"/>
      <c r="K466" s="73"/>
      <c r="L466" s="73"/>
      <c r="M466" s="73"/>
      <c r="N466" s="73"/>
      <c r="O466" s="73"/>
      <c r="P466" s="73"/>
      <c r="Q466" s="73"/>
      <c r="R466" s="73"/>
      <c r="S466" s="73"/>
      <c r="T466" s="73"/>
      <c r="U466" s="73"/>
    </row>
    <row r="467" spans="2:21" x14ac:dyDescent="0.3">
      <c r="B467" s="73"/>
      <c r="C467" s="74"/>
      <c r="D467" s="73"/>
      <c r="E467" s="73"/>
      <c r="F467" s="73"/>
      <c r="G467" s="73"/>
      <c r="H467" s="73"/>
      <c r="I467" s="73"/>
      <c r="J467" s="73"/>
      <c r="K467" s="73"/>
      <c r="L467" s="73"/>
      <c r="M467" s="73"/>
      <c r="N467" s="73"/>
      <c r="O467" s="73"/>
      <c r="P467" s="73"/>
      <c r="Q467" s="73"/>
      <c r="R467" s="73"/>
      <c r="S467" s="73"/>
      <c r="T467" s="73"/>
      <c r="U467" s="73"/>
    </row>
    <row r="468" spans="2:21" x14ac:dyDescent="0.3">
      <c r="B468" s="73"/>
      <c r="C468" s="74"/>
      <c r="D468" s="73"/>
      <c r="E468" s="73"/>
      <c r="F468" s="73"/>
      <c r="G468" s="73"/>
      <c r="H468" s="73"/>
      <c r="I468" s="73"/>
      <c r="J468" s="73"/>
      <c r="K468" s="73"/>
      <c r="L468" s="73"/>
      <c r="M468" s="73"/>
      <c r="N468" s="73"/>
      <c r="O468" s="73"/>
      <c r="P468" s="73"/>
      <c r="Q468" s="73"/>
      <c r="R468" s="73"/>
      <c r="S468" s="73"/>
      <c r="T468" s="73"/>
      <c r="U468" s="73"/>
    </row>
    <row r="469" spans="2:21" x14ac:dyDescent="0.3">
      <c r="B469" s="73"/>
      <c r="C469" s="74"/>
      <c r="D469" s="73"/>
      <c r="E469" s="73"/>
      <c r="F469" s="73"/>
      <c r="G469" s="73"/>
      <c r="H469" s="73"/>
      <c r="I469" s="73"/>
      <c r="J469" s="73"/>
      <c r="K469" s="73"/>
      <c r="L469" s="73"/>
      <c r="M469" s="73"/>
      <c r="N469" s="73"/>
      <c r="O469" s="73"/>
      <c r="P469" s="73"/>
      <c r="Q469" s="73"/>
      <c r="R469" s="73"/>
      <c r="S469" s="73"/>
      <c r="T469" s="73"/>
      <c r="U469" s="73"/>
    </row>
    <row r="470" spans="2:21" x14ac:dyDescent="0.3">
      <c r="B470" s="73"/>
      <c r="C470" s="74"/>
      <c r="D470" s="73"/>
      <c r="E470" s="73"/>
      <c r="F470" s="73"/>
      <c r="G470" s="73"/>
      <c r="H470" s="73"/>
      <c r="I470" s="73"/>
      <c r="J470" s="73"/>
      <c r="K470" s="73"/>
      <c r="L470" s="73"/>
      <c r="M470" s="73"/>
      <c r="N470" s="73"/>
      <c r="O470" s="73"/>
      <c r="P470" s="73"/>
      <c r="Q470" s="73"/>
      <c r="R470" s="73"/>
      <c r="S470" s="73"/>
      <c r="T470" s="73"/>
      <c r="U470" s="73"/>
    </row>
    <row r="471" spans="2:21" x14ac:dyDescent="0.3">
      <c r="B471" s="73"/>
      <c r="C471" s="74"/>
      <c r="D471" s="73"/>
      <c r="E471" s="73"/>
      <c r="F471" s="73"/>
      <c r="G471" s="73"/>
      <c r="H471" s="73"/>
      <c r="I471" s="73"/>
      <c r="J471" s="73"/>
      <c r="K471" s="73"/>
      <c r="L471" s="73"/>
      <c r="M471" s="73"/>
      <c r="N471" s="73"/>
      <c r="O471" s="73"/>
      <c r="P471" s="73"/>
      <c r="Q471" s="73"/>
      <c r="R471" s="73"/>
      <c r="S471" s="73"/>
      <c r="T471" s="73"/>
      <c r="U471" s="73"/>
    </row>
    <row r="472" spans="2:21" x14ac:dyDescent="0.3">
      <c r="B472" s="73"/>
      <c r="C472" s="74"/>
      <c r="D472" s="73"/>
      <c r="E472" s="73"/>
      <c r="F472" s="73"/>
      <c r="G472" s="73"/>
      <c r="H472" s="73"/>
      <c r="I472" s="73"/>
      <c r="J472" s="73"/>
      <c r="K472" s="73"/>
      <c r="L472" s="73"/>
      <c r="M472" s="73"/>
      <c r="N472" s="73"/>
      <c r="O472" s="73"/>
      <c r="P472" s="73"/>
      <c r="Q472" s="73"/>
      <c r="R472" s="73"/>
      <c r="S472" s="73"/>
      <c r="T472" s="73"/>
      <c r="U472" s="73"/>
    </row>
    <row r="473" spans="2:21" x14ac:dyDescent="0.3">
      <c r="B473" s="73"/>
      <c r="C473" s="74"/>
      <c r="D473" s="73"/>
      <c r="E473" s="73"/>
      <c r="F473" s="73"/>
      <c r="G473" s="73"/>
      <c r="H473" s="73"/>
      <c r="I473" s="73"/>
      <c r="J473" s="73"/>
      <c r="K473" s="73"/>
      <c r="L473" s="73"/>
      <c r="M473" s="73"/>
      <c r="N473" s="73"/>
      <c r="O473" s="73"/>
      <c r="P473" s="73"/>
      <c r="Q473" s="73"/>
      <c r="R473" s="73"/>
      <c r="S473" s="73"/>
      <c r="T473" s="73"/>
      <c r="U473" s="73"/>
    </row>
    <row r="474" spans="2:21" x14ac:dyDescent="0.3">
      <c r="B474" s="73"/>
      <c r="C474" s="74"/>
      <c r="D474" s="73"/>
      <c r="E474" s="73"/>
      <c r="F474" s="73"/>
      <c r="G474" s="73"/>
      <c r="H474" s="73"/>
      <c r="I474" s="73"/>
      <c r="J474" s="73"/>
      <c r="K474" s="73"/>
      <c r="L474" s="73"/>
      <c r="M474" s="73"/>
      <c r="N474" s="73"/>
      <c r="O474" s="73"/>
      <c r="P474" s="73"/>
      <c r="Q474" s="73"/>
      <c r="R474" s="73"/>
      <c r="S474" s="73"/>
      <c r="T474" s="73"/>
      <c r="U474" s="73"/>
    </row>
    <row r="475" spans="2:21" x14ac:dyDescent="0.3">
      <c r="B475" s="73"/>
      <c r="C475" s="74"/>
      <c r="D475" s="73"/>
      <c r="E475" s="73"/>
      <c r="F475" s="73"/>
      <c r="G475" s="73"/>
      <c r="H475" s="73"/>
      <c r="I475" s="73"/>
      <c r="J475" s="73"/>
      <c r="K475" s="73"/>
      <c r="L475" s="73"/>
      <c r="M475" s="73"/>
      <c r="N475" s="73"/>
      <c r="O475" s="73"/>
      <c r="P475" s="73"/>
      <c r="Q475" s="73"/>
      <c r="R475" s="73"/>
      <c r="S475" s="73"/>
      <c r="T475" s="73"/>
      <c r="U475" s="73"/>
    </row>
    <row r="476" spans="2:21" x14ac:dyDescent="0.3">
      <c r="B476" s="73"/>
      <c r="C476" s="74"/>
      <c r="D476" s="73"/>
      <c r="E476" s="73"/>
      <c r="F476" s="73"/>
      <c r="G476" s="73"/>
      <c r="H476" s="73"/>
      <c r="I476" s="73"/>
      <c r="J476" s="73"/>
      <c r="K476" s="73"/>
      <c r="L476" s="73"/>
      <c r="M476" s="73"/>
      <c r="N476" s="73"/>
      <c r="O476" s="73"/>
      <c r="P476" s="73"/>
      <c r="Q476" s="73"/>
      <c r="R476" s="73"/>
      <c r="S476" s="73"/>
      <c r="T476" s="73"/>
      <c r="U476" s="73"/>
    </row>
    <row r="477" spans="2:21" x14ac:dyDescent="0.3">
      <c r="B477" s="73"/>
      <c r="C477" s="74"/>
      <c r="D477" s="73"/>
      <c r="E477" s="73"/>
      <c r="F477" s="73"/>
      <c r="G477" s="73"/>
      <c r="H477" s="73"/>
      <c r="I477" s="73"/>
      <c r="J477" s="73"/>
      <c r="K477" s="73"/>
      <c r="L477" s="73"/>
      <c r="M477" s="73"/>
      <c r="N477" s="73"/>
      <c r="O477" s="73"/>
      <c r="P477" s="73"/>
      <c r="Q477" s="73"/>
      <c r="R477" s="73"/>
      <c r="S477" s="73"/>
      <c r="T477" s="73"/>
      <c r="U477" s="73"/>
    </row>
    <row r="478" spans="2:21" x14ac:dyDescent="0.3">
      <c r="B478" s="73"/>
      <c r="C478" s="74"/>
      <c r="D478" s="73"/>
      <c r="E478" s="73"/>
      <c r="F478" s="73"/>
      <c r="G478" s="73"/>
      <c r="H478" s="73"/>
      <c r="I478" s="73"/>
      <c r="J478" s="73"/>
      <c r="K478" s="73"/>
      <c r="L478" s="73"/>
      <c r="M478" s="73"/>
      <c r="N478" s="73"/>
      <c r="O478" s="73"/>
      <c r="P478" s="73"/>
      <c r="Q478" s="73"/>
      <c r="R478" s="73"/>
      <c r="S478" s="73"/>
      <c r="T478" s="73"/>
      <c r="U478" s="73"/>
    </row>
    <row r="479" spans="2:21" x14ac:dyDescent="0.3">
      <c r="B479" s="73"/>
      <c r="C479" s="74"/>
      <c r="D479" s="73"/>
      <c r="E479" s="73"/>
      <c r="F479" s="73"/>
      <c r="G479" s="73"/>
      <c r="H479" s="73"/>
      <c r="I479" s="73"/>
      <c r="J479" s="73"/>
      <c r="K479" s="73"/>
      <c r="L479" s="73"/>
      <c r="M479" s="73"/>
      <c r="N479" s="73"/>
      <c r="O479" s="73"/>
      <c r="P479" s="73"/>
      <c r="Q479" s="73"/>
      <c r="R479" s="73"/>
      <c r="S479" s="73"/>
      <c r="T479" s="73"/>
      <c r="U479" s="73"/>
    </row>
    <row r="480" spans="2:21" x14ac:dyDescent="0.3">
      <c r="B480" s="73"/>
      <c r="C480" s="74"/>
      <c r="D480" s="73"/>
      <c r="E480" s="73"/>
      <c r="F480" s="73"/>
      <c r="G480" s="73"/>
      <c r="H480" s="73"/>
      <c r="I480" s="73"/>
      <c r="J480" s="73"/>
      <c r="K480" s="73"/>
      <c r="L480" s="73"/>
      <c r="M480" s="73"/>
      <c r="N480" s="73"/>
      <c r="O480" s="73"/>
      <c r="P480" s="73"/>
      <c r="Q480" s="73"/>
      <c r="R480" s="73"/>
      <c r="S480" s="73"/>
      <c r="T480" s="73"/>
      <c r="U480" s="73"/>
    </row>
    <row r="481" spans="2:21" x14ac:dyDescent="0.3">
      <c r="B481" s="73"/>
      <c r="C481" s="74"/>
      <c r="D481" s="73"/>
      <c r="E481" s="73"/>
      <c r="F481" s="73"/>
      <c r="G481" s="73"/>
      <c r="H481" s="73"/>
      <c r="I481" s="73"/>
      <c r="J481" s="73"/>
      <c r="K481" s="73"/>
      <c r="L481" s="73"/>
      <c r="M481" s="73"/>
      <c r="N481" s="73"/>
      <c r="O481" s="73"/>
      <c r="P481" s="73"/>
      <c r="Q481" s="73"/>
      <c r="R481" s="73"/>
      <c r="S481" s="73"/>
      <c r="T481" s="73"/>
      <c r="U481" s="73"/>
    </row>
    <row r="482" spans="2:21" x14ac:dyDescent="0.3">
      <c r="B482" s="73"/>
      <c r="C482" s="74"/>
      <c r="D482" s="73"/>
      <c r="E482" s="73"/>
      <c r="F482" s="73"/>
      <c r="G482" s="73"/>
      <c r="H482" s="73"/>
      <c r="I482" s="73"/>
      <c r="J482" s="73"/>
      <c r="K482" s="73"/>
      <c r="L482" s="73"/>
      <c r="M482" s="73"/>
      <c r="N482" s="73"/>
      <c r="O482" s="73"/>
      <c r="P482" s="73"/>
      <c r="Q482" s="73"/>
      <c r="R482" s="73"/>
      <c r="S482" s="73"/>
      <c r="T482" s="73"/>
      <c r="U482" s="73"/>
    </row>
    <row r="483" spans="2:21" x14ac:dyDescent="0.3">
      <c r="B483" s="73"/>
      <c r="C483" s="74"/>
      <c r="D483" s="73"/>
      <c r="E483" s="73"/>
      <c r="F483" s="73"/>
      <c r="G483" s="73"/>
      <c r="H483" s="73"/>
      <c r="I483" s="73"/>
      <c r="J483" s="73"/>
      <c r="K483" s="73"/>
      <c r="L483" s="73"/>
      <c r="M483" s="73"/>
      <c r="N483" s="73"/>
      <c r="O483" s="73"/>
      <c r="P483" s="73"/>
      <c r="Q483" s="73"/>
      <c r="R483" s="73"/>
      <c r="S483" s="73"/>
      <c r="T483" s="73"/>
      <c r="U483" s="73"/>
    </row>
    <row r="484" spans="2:21" x14ac:dyDescent="0.3">
      <c r="B484" s="73"/>
      <c r="C484" s="74"/>
      <c r="D484" s="73"/>
      <c r="E484" s="73"/>
      <c r="F484" s="73"/>
      <c r="G484" s="73"/>
      <c r="H484" s="73"/>
      <c r="I484" s="73"/>
      <c r="J484" s="73"/>
      <c r="K484" s="73"/>
      <c r="L484" s="73"/>
      <c r="M484" s="73"/>
      <c r="N484" s="73"/>
      <c r="O484" s="73"/>
      <c r="P484" s="73"/>
      <c r="Q484" s="73"/>
      <c r="R484" s="73"/>
      <c r="S484" s="73"/>
      <c r="T484" s="73"/>
      <c r="U484" s="73"/>
    </row>
    <row r="485" spans="2:21" x14ac:dyDescent="0.3">
      <c r="B485" s="73"/>
      <c r="C485" s="74"/>
      <c r="D485" s="73"/>
      <c r="E485" s="73"/>
      <c r="F485" s="73"/>
      <c r="G485" s="73"/>
      <c r="H485" s="73"/>
      <c r="I485" s="73"/>
      <c r="J485" s="73"/>
      <c r="K485" s="73"/>
      <c r="L485" s="73"/>
      <c r="M485" s="73"/>
      <c r="N485" s="73"/>
      <c r="O485" s="73"/>
      <c r="P485" s="73"/>
      <c r="Q485" s="73"/>
      <c r="R485" s="73"/>
      <c r="S485" s="73"/>
      <c r="T485" s="73"/>
      <c r="U485" s="73"/>
    </row>
    <row r="486" spans="2:21" x14ac:dyDescent="0.3">
      <c r="B486" s="73"/>
      <c r="C486" s="74"/>
      <c r="D486" s="73"/>
      <c r="E486" s="73"/>
      <c r="F486" s="73"/>
      <c r="G486" s="73"/>
      <c r="H486" s="73"/>
      <c r="I486" s="73"/>
      <c r="J486" s="73"/>
      <c r="K486" s="73"/>
      <c r="L486" s="73"/>
      <c r="M486" s="73"/>
      <c r="N486" s="73"/>
      <c r="O486" s="73"/>
      <c r="P486" s="73"/>
      <c r="Q486" s="73"/>
      <c r="R486" s="73"/>
      <c r="S486" s="73"/>
      <c r="T486" s="73"/>
      <c r="U486" s="73"/>
    </row>
    <row r="487" spans="2:21" x14ac:dyDescent="0.3">
      <c r="B487" s="73"/>
      <c r="C487" s="74"/>
      <c r="D487" s="73"/>
      <c r="E487" s="73"/>
      <c r="F487" s="73"/>
      <c r="G487" s="73"/>
      <c r="H487" s="73"/>
      <c r="I487" s="73"/>
      <c r="J487" s="73"/>
      <c r="K487" s="73"/>
      <c r="L487" s="73"/>
      <c r="M487" s="73"/>
      <c r="N487" s="73"/>
      <c r="O487" s="73"/>
      <c r="P487" s="73"/>
      <c r="Q487" s="73"/>
      <c r="R487" s="73"/>
      <c r="S487" s="73"/>
      <c r="T487" s="73"/>
      <c r="U487" s="73"/>
    </row>
    <row r="488" spans="2:21" x14ac:dyDescent="0.3">
      <c r="B488" s="73"/>
      <c r="C488" s="74"/>
      <c r="D488" s="73"/>
      <c r="E488" s="73"/>
      <c r="F488" s="73"/>
      <c r="G488" s="73"/>
      <c r="H488" s="73"/>
      <c r="I488" s="73"/>
      <c r="J488" s="73"/>
      <c r="K488" s="73"/>
      <c r="L488" s="73"/>
      <c r="M488" s="73"/>
      <c r="N488" s="73"/>
      <c r="O488" s="73"/>
      <c r="P488" s="73"/>
      <c r="Q488" s="73"/>
      <c r="R488" s="73"/>
      <c r="S488" s="73"/>
      <c r="T488" s="73"/>
      <c r="U488" s="73"/>
    </row>
    <row r="489" spans="2:21" x14ac:dyDescent="0.3">
      <c r="B489" s="73"/>
      <c r="C489" s="74"/>
      <c r="D489" s="73"/>
      <c r="E489" s="73"/>
      <c r="F489" s="73"/>
      <c r="G489" s="73"/>
      <c r="H489" s="73"/>
      <c r="I489" s="73"/>
      <c r="J489" s="73"/>
      <c r="K489" s="73"/>
      <c r="L489" s="73"/>
      <c r="M489" s="73"/>
      <c r="N489" s="73"/>
      <c r="O489" s="73"/>
      <c r="P489" s="73"/>
      <c r="Q489" s="73"/>
      <c r="R489" s="73"/>
      <c r="S489" s="73"/>
      <c r="T489" s="73"/>
      <c r="U489" s="73"/>
    </row>
    <row r="490" spans="2:21" x14ac:dyDescent="0.3">
      <c r="B490" s="73"/>
      <c r="C490" s="74"/>
      <c r="D490" s="73"/>
      <c r="E490" s="73"/>
      <c r="F490" s="73"/>
      <c r="G490" s="73"/>
      <c r="H490" s="73"/>
      <c r="I490" s="73"/>
      <c r="J490" s="73"/>
      <c r="K490" s="73"/>
      <c r="L490" s="73"/>
      <c r="M490" s="73"/>
      <c r="N490" s="73"/>
      <c r="O490" s="73"/>
      <c r="P490" s="73"/>
      <c r="Q490" s="73"/>
      <c r="R490" s="73"/>
      <c r="S490" s="73"/>
      <c r="T490" s="73"/>
      <c r="U490" s="73"/>
    </row>
    <row r="491" spans="2:21" x14ac:dyDescent="0.3">
      <c r="B491" s="73"/>
      <c r="C491" s="74"/>
      <c r="D491" s="73"/>
      <c r="E491" s="73"/>
      <c r="F491" s="73"/>
      <c r="G491" s="73"/>
      <c r="H491" s="73"/>
      <c r="I491" s="73"/>
      <c r="J491" s="73"/>
      <c r="K491" s="73"/>
      <c r="L491" s="73"/>
      <c r="M491" s="73"/>
      <c r="N491" s="73"/>
      <c r="O491" s="73"/>
      <c r="P491" s="73"/>
      <c r="Q491" s="73"/>
      <c r="R491" s="73"/>
      <c r="S491" s="73"/>
      <c r="T491" s="73"/>
      <c r="U491" s="73"/>
    </row>
    <row r="492" spans="2:21" x14ac:dyDescent="0.3">
      <c r="B492" s="73"/>
      <c r="C492" s="74"/>
      <c r="D492" s="73"/>
      <c r="E492" s="73"/>
      <c r="F492" s="73"/>
      <c r="G492" s="73"/>
      <c r="H492" s="73"/>
      <c r="I492" s="73"/>
      <c r="J492" s="73"/>
      <c r="K492" s="73"/>
      <c r="L492" s="73"/>
      <c r="M492" s="73"/>
      <c r="N492" s="73"/>
      <c r="O492" s="73"/>
      <c r="P492" s="73"/>
      <c r="Q492" s="73"/>
      <c r="R492" s="73"/>
      <c r="S492" s="73"/>
      <c r="T492" s="73"/>
      <c r="U492" s="73"/>
    </row>
    <row r="493" spans="2:21" x14ac:dyDescent="0.3">
      <c r="B493" s="73"/>
      <c r="C493" s="74"/>
      <c r="D493" s="73"/>
      <c r="E493" s="73"/>
      <c r="F493" s="73"/>
      <c r="G493" s="73"/>
      <c r="H493" s="73"/>
      <c r="I493" s="73"/>
      <c r="J493" s="73"/>
      <c r="K493" s="73"/>
      <c r="L493" s="73"/>
      <c r="M493" s="73"/>
      <c r="N493" s="73"/>
      <c r="O493" s="73"/>
      <c r="P493" s="73"/>
      <c r="Q493" s="73"/>
      <c r="R493" s="73"/>
      <c r="S493" s="73"/>
      <c r="T493" s="73"/>
      <c r="U493" s="73"/>
    </row>
    <row r="494" spans="2:21" x14ac:dyDescent="0.3">
      <c r="B494" s="73"/>
      <c r="C494" s="74"/>
      <c r="D494" s="73"/>
      <c r="E494" s="73"/>
      <c r="F494" s="73"/>
      <c r="G494" s="73"/>
      <c r="H494" s="73"/>
      <c r="I494" s="73"/>
      <c r="J494" s="73"/>
      <c r="K494" s="73"/>
      <c r="L494" s="73"/>
      <c r="M494" s="73"/>
      <c r="N494" s="73"/>
      <c r="O494" s="73"/>
      <c r="P494" s="73"/>
      <c r="Q494" s="73"/>
      <c r="R494" s="73"/>
      <c r="S494" s="73"/>
      <c r="T494" s="73"/>
      <c r="U494" s="73"/>
    </row>
    <row r="495" spans="2:21" x14ac:dyDescent="0.3">
      <c r="B495" s="73"/>
      <c r="C495" s="74"/>
      <c r="D495" s="73"/>
      <c r="E495" s="73"/>
      <c r="F495" s="73"/>
      <c r="G495" s="73"/>
      <c r="H495" s="73"/>
      <c r="I495" s="73"/>
      <c r="J495" s="73"/>
      <c r="K495" s="73"/>
      <c r="L495" s="73"/>
      <c r="M495" s="73"/>
      <c r="N495" s="73"/>
      <c r="O495" s="73"/>
      <c r="P495" s="73"/>
      <c r="Q495" s="73"/>
      <c r="R495" s="73"/>
      <c r="S495" s="73"/>
      <c r="T495" s="73"/>
      <c r="U495" s="73"/>
    </row>
    <row r="496" spans="2:21" x14ac:dyDescent="0.3">
      <c r="B496" s="73"/>
      <c r="C496" s="74"/>
      <c r="D496" s="73"/>
      <c r="E496" s="73"/>
      <c r="F496" s="73"/>
      <c r="G496" s="73"/>
      <c r="H496" s="73"/>
      <c r="I496" s="73"/>
      <c r="J496" s="73"/>
      <c r="K496" s="73"/>
      <c r="L496" s="73"/>
      <c r="M496" s="73"/>
      <c r="N496" s="73"/>
      <c r="O496" s="73"/>
      <c r="P496" s="73"/>
      <c r="Q496" s="73"/>
      <c r="R496" s="73"/>
      <c r="S496" s="73"/>
      <c r="T496" s="73"/>
      <c r="U496" s="73"/>
    </row>
    <row r="497" spans="2:21" x14ac:dyDescent="0.3">
      <c r="B497" s="73"/>
      <c r="C497" s="74"/>
      <c r="D497" s="73"/>
      <c r="E497" s="73"/>
      <c r="F497" s="73"/>
      <c r="G497" s="73"/>
      <c r="H497" s="73"/>
      <c r="I497" s="73"/>
      <c r="J497" s="73"/>
      <c r="K497" s="73"/>
      <c r="L497" s="73"/>
      <c r="M497" s="73"/>
      <c r="N497" s="73"/>
      <c r="O497" s="73"/>
      <c r="P497" s="73"/>
      <c r="Q497" s="73"/>
      <c r="R497" s="73"/>
      <c r="S497" s="73"/>
      <c r="T497" s="73"/>
      <c r="U497" s="73"/>
    </row>
    <row r="498" spans="2:21" x14ac:dyDescent="0.3">
      <c r="B498" s="73"/>
      <c r="C498" s="74"/>
      <c r="D498" s="73"/>
      <c r="E498" s="73"/>
      <c r="F498" s="73"/>
      <c r="G498" s="73"/>
      <c r="H498" s="73"/>
      <c r="I498" s="73"/>
      <c r="J498" s="73"/>
      <c r="K498" s="73"/>
      <c r="L498" s="73"/>
      <c r="M498" s="73"/>
      <c r="N498" s="73"/>
      <c r="O498" s="73"/>
      <c r="P498" s="73"/>
      <c r="Q498" s="73"/>
      <c r="R498" s="73"/>
      <c r="S498" s="73"/>
      <c r="T498" s="73"/>
      <c r="U498" s="73"/>
    </row>
    <row r="499" spans="2:21" x14ac:dyDescent="0.3">
      <c r="B499" s="73"/>
      <c r="C499" s="74"/>
      <c r="D499" s="73"/>
      <c r="E499" s="73"/>
      <c r="F499" s="73"/>
      <c r="G499" s="73"/>
      <c r="H499" s="73"/>
      <c r="I499" s="73"/>
      <c r="J499" s="73"/>
      <c r="K499" s="73"/>
      <c r="L499" s="73"/>
      <c r="M499" s="73"/>
      <c r="N499" s="73"/>
      <c r="O499" s="73"/>
      <c r="P499" s="73"/>
      <c r="Q499" s="73"/>
      <c r="R499" s="73"/>
      <c r="S499" s="73"/>
      <c r="T499" s="73"/>
      <c r="U499" s="73"/>
    </row>
    <row r="500" spans="2:21" x14ac:dyDescent="0.3">
      <c r="B500" s="73"/>
      <c r="C500" s="74"/>
      <c r="D500" s="73"/>
      <c r="E500" s="73"/>
      <c r="F500" s="73"/>
      <c r="G500" s="73"/>
      <c r="H500" s="73"/>
      <c r="I500" s="73"/>
      <c r="J500" s="73"/>
      <c r="K500" s="73"/>
      <c r="L500" s="73"/>
      <c r="M500" s="73"/>
      <c r="N500" s="73"/>
      <c r="O500" s="73"/>
      <c r="P500" s="73"/>
      <c r="Q500" s="73"/>
      <c r="R500" s="73"/>
      <c r="S500" s="73"/>
      <c r="T500" s="73"/>
      <c r="U500" s="73"/>
    </row>
    <row r="501" spans="2:21" x14ac:dyDescent="0.3">
      <c r="B501" s="73"/>
      <c r="C501" s="74"/>
      <c r="D501" s="73"/>
      <c r="E501" s="73"/>
      <c r="F501" s="73"/>
      <c r="G501" s="73"/>
      <c r="H501" s="73"/>
      <c r="I501" s="73"/>
      <c r="J501" s="73"/>
      <c r="K501" s="73"/>
      <c r="L501" s="73"/>
      <c r="M501" s="73"/>
      <c r="N501" s="73"/>
      <c r="O501" s="73"/>
      <c r="P501" s="73"/>
      <c r="Q501" s="73"/>
      <c r="R501" s="73"/>
      <c r="S501" s="73"/>
      <c r="T501" s="73"/>
      <c r="U501" s="73"/>
    </row>
    <row r="502" spans="2:21" x14ac:dyDescent="0.3">
      <c r="B502" s="73"/>
      <c r="C502" s="74"/>
      <c r="D502" s="73"/>
      <c r="E502" s="73"/>
      <c r="F502" s="73"/>
      <c r="G502" s="73"/>
      <c r="H502" s="73"/>
      <c r="I502" s="73"/>
      <c r="J502" s="73"/>
      <c r="K502" s="73"/>
      <c r="L502" s="73"/>
      <c r="M502" s="73"/>
      <c r="N502" s="73"/>
      <c r="O502" s="73"/>
      <c r="P502" s="73"/>
      <c r="Q502" s="73"/>
      <c r="R502" s="73"/>
      <c r="S502" s="73"/>
      <c r="T502" s="73"/>
      <c r="U502" s="73"/>
    </row>
    <row r="503" spans="2:21" x14ac:dyDescent="0.3">
      <c r="B503" s="73"/>
      <c r="C503" s="74"/>
      <c r="D503" s="73"/>
      <c r="E503" s="73"/>
      <c r="F503" s="73"/>
      <c r="G503" s="73"/>
      <c r="H503" s="73"/>
      <c r="I503" s="73"/>
      <c r="J503" s="73"/>
      <c r="K503" s="73"/>
      <c r="L503" s="73"/>
      <c r="M503" s="73"/>
      <c r="N503" s="73"/>
      <c r="O503" s="73"/>
      <c r="P503" s="73"/>
      <c r="Q503" s="73"/>
      <c r="R503" s="73"/>
      <c r="S503" s="73"/>
      <c r="T503" s="73"/>
      <c r="U503" s="73"/>
    </row>
    <row r="504" spans="2:21" x14ac:dyDescent="0.3">
      <c r="B504" s="73"/>
      <c r="C504" s="74"/>
      <c r="D504" s="73"/>
      <c r="E504" s="73"/>
      <c r="F504" s="73"/>
      <c r="G504" s="73"/>
      <c r="H504" s="73"/>
      <c r="I504" s="73"/>
      <c r="J504" s="73"/>
      <c r="K504" s="73"/>
      <c r="L504" s="73"/>
      <c r="M504" s="73"/>
      <c r="N504" s="73"/>
      <c r="O504" s="73"/>
      <c r="P504" s="73"/>
      <c r="Q504" s="73"/>
      <c r="R504" s="73"/>
      <c r="S504" s="73"/>
      <c r="T504" s="73"/>
      <c r="U504" s="73"/>
    </row>
    <row r="505" spans="2:21" x14ac:dyDescent="0.3">
      <c r="B505" s="73"/>
      <c r="C505" s="74"/>
      <c r="D505" s="73"/>
      <c r="E505" s="73"/>
      <c r="F505" s="73"/>
      <c r="G505" s="73"/>
      <c r="H505" s="73"/>
      <c r="I505" s="73"/>
      <c r="J505" s="73"/>
      <c r="K505" s="73"/>
      <c r="L505" s="73"/>
      <c r="M505" s="73"/>
      <c r="N505" s="73"/>
      <c r="O505" s="73"/>
      <c r="P505" s="73"/>
      <c r="Q505" s="73"/>
      <c r="R505" s="73"/>
      <c r="S505" s="73"/>
      <c r="T505" s="73"/>
      <c r="U505" s="73"/>
    </row>
    <row r="506" spans="2:21" x14ac:dyDescent="0.3">
      <c r="B506" s="73"/>
      <c r="C506" s="74"/>
      <c r="D506" s="73"/>
      <c r="E506" s="73"/>
      <c r="F506" s="73"/>
      <c r="G506" s="73"/>
      <c r="H506" s="73"/>
      <c r="I506" s="73"/>
      <c r="J506" s="73"/>
      <c r="K506" s="73"/>
      <c r="L506" s="73"/>
      <c r="M506" s="73"/>
      <c r="N506" s="73"/>
      <c r="O506" s="73"/>
      <c r="P506" s="73"/>
      <c r="Q506" s="73"/>
      <c r="R506" s="73"/>
      <c r="S506" s="73"/>
      <c r="T506" s="73"/>
      <c r="U506" s="73"/>
    </row>
    <row r="507" spans="2:21" x14ac:dyDescent="0.3">
      <c r="B507" s="73"/>
      <c r="C507" s="74"/>
      <c r="D507" s="73"/>
      <c r="E507" s="73"/>
      <c r="F507" s="73"/>
      <c r="G507" s="73"/>
      <c r="H507" s="73"/>
      <c r="I507" s="73"/>
      <c r="J507" s="73"/>
      <c r="K507" s="73"/>
      <c r="L507" s="73"/>
      <c r="M507" s="73"/>
      <c r="N507" s="73"/>
      <c r="O507" s="73"/>
      <c r="P507" s="73"/>
      <c r="Q507" s="73"/>
      <c r="R507" s="73"/>
      <c r="S507" s="73"/>
      <c r="T507" s="73"/>
      <c r="U507" s="73"/>
    </row>
    <row r="508" spans="2:21" x14ac:dyDescent="0.3">
      <c r="B508" s="73"/>
      <c r="C508" s="74"/>
      <c r="D508" s="73"/>
      <c r="E508" s="73"/>
      <c r="F508" s="73"/>
      <c r="G508" s="73"/>
      <c r="H508" s="73"/>
      <c r="I508" s="73"/>
      <c r="J508" s="73"/>
      <c r="K508" s="73"/>
      <c r="L508" s="73"/>
      <c r="M508" s="73"/>
      <c r="N508" s="73"/>
      <c r="O508" s="73"/>
      <c r="P508" s="73"/>
      <c r="Q508" s="73"/>
      <c r="R508" s="73"/>
      <c r="S508" s="73"/>
      <c r="T508" s="73"/>
      <c r="U508" s="73"/>
    </row>
    <row r="509" spans="2:21" x14ac:dyDescent="0.3">
      <c r="B509" s="73"/>
      <c r="C509" s="74"/>
      <c r="D509" s="73"/>
      <c r="E509" s="73"/>
      <c r="F509" s="73"/>
      <c r="G509" s="73"/>
      <c r="H509" s="73"/>
      <c r="I509" s="73"/>
      <c r="J509" s="73"/>
      <c r="K509" s="73"/>
      <c r="L509" s="73"/>
      <c r="M509" s="73"/>
      <c r="N509" s="73"/>
      <c r="O509" s="73"/>
      <c r="P509" s="73"/>
      <c r="Q509" s="73"/>
      <c r="R509" s="73"/>
      <c r="S509" s="73"/>
      <c r="T509" s="73"/>
      <c r="U509" s="73"/>
    </row>
    <row r="510" spans="2:21" x14ac:dyDescent="0.3">
      <c r="B510" s="73"/>
      <c r="C510" s="74"/>
      <c r="D510" s="73"/>
      <c r="E510" s="73"/>
      <c r="F510" s="73"/>
      <c r="G510" s="73"/>
      <c r="H510" s="73"/>
      <c r="I510" s="73"/>
      <c r="J510" s="73"/>
      <c r="K510" s="73"/>
      <c r="L510" s="73"/>
      <c r="M510" s="73"/>
      <c r="N510" s="73"/>
      <c r="O510" s="73"/>
      <c r="P510" s="73"/>
      <c r="Q510" s="73"/>
      <c r="R510" s="73"/>
      <c r="S510" s="73"/>
      <c r="T510" s="73"/>
      <c r="U510" s="73"/>
    </row>
    <row r="511" spans="2:21" x14ac:dyDescent="0.3">
      <c r="B511" s="73"/>
      <c r="C511" s="74"/>
      <c r="D511" s="73"/>
      <c r="E511" s="73"/>
      <c r="F511" s="73"/>
      <c r="G511" s="73"/>
      <c r="H511" s="73"/>
      <c r="I511" s="73"/>
      <c r="J511" s="73"/>
      <c r="K511" s="73"/>
      <c r="L511" s="73"/>
      <c r="M511" s="73"/>
      <c r="N511" s="73"/>
      <c r="O511" s="73"/>
      <c r="P511" s="73"/>
      <c r="Q511" s="73"/>
      <c r="R511" s="73"/>
      <c r="S511" s="73"/>
      <c r="T511" s="73"/>
      <c r="U511" s="73"/>
    </row>
    <row r="512" spans="2:21" x14ac:dyDescent="0.3">
      <c r="B512" s="73"/>
      <c r="C512" s="74"/>
      <c r="D512" s="73"/>
      <c r="E512" s="73"/>
      <c r="F512" s="73"/>
      <c r="G512" s="73"/>
      <c r="H512" s="73"/>
      <c r="I512" s="73"/>
      <c r="J512" s="73"/>
      <c r="K512" s="73"/>
      <c r="L512" s="73"/>
      <c r="M512" s="73"/>
      <c r="N512" s="73"/>
      <c r="O512" s="73"/>
      <c r="P512" s="73"/>
      <c r="Q512" s="73"/>
      <c r="R512" s="73"/>
      <c r="S512" s="73"/>
      <c r="T512" s="73"/>
      <c r="U512" s="73"/>
    </row>
    <row r="513" spans="2:21" x14ac:dyDescent="0.3">
      <c r="B513" s="73"/>
      <c r="C513" s="74"/>
      <c r="D513" s="73"/>
      <c r="E513" s="73"/>
      <c r="F513" s="73"/>
      <c r="G513" s="73"/>
      <c r="H513" s="73"/>
      <c r="I513" s="73"/>
      <c r="J513" s="73"/>
      <c r="K513" s="73"/>
      <c r="L513" s="73"/>
      <c r="M513" s="73"/>
      <c r="N513" s="73"/>
      <c r="O513" s="73"/>
      <c r="P513" s="73"/>
      <c r="Q513" s="73"/>
      <c r="R513" s="73"/>
      <c r="S513" s="73"/>
      <c r="T513" s="73"/>
      <c r="U513" s="73"/>
    </row>
    <row r="514" spans="2:21" x14ac:dyDescent="0.3">
      <c r="B514" s="73"/>
      <c r="C514" s="74"/>
      <c r="D514" s="73"/>
      <c r="E514" s="73"/>
      <c r="F514" s="73"/>
      <c r="G514" s="73"/>
      <c r="H514" s="73"/>
      <c r="I514" s="73"/>
      <c r="J514" s="73"/>
      <c r="K514" s="73"/>
      <c r="L514" s="73"/>
      <c r="M514" s="73"/>
      <c r="N514" s="73"/>
      <c r="O514" s="73"/>
      <c r="P514" s="73"/>
      <c r="Q514" s="73"/>
      <c r="R514" s="73"/>
      <c r="S514" s="73"/>
      <c r="T514" s="73"/>
      <c r="U514" s="73"/>
    </row>
    <row r="515" spans="2:21" x14ac:dyDescent="0.3">
      <c r="B515" s="73"/>
      <c r="C515" s="74"/>
      <c r="D515" s="73"/>
      <c r="E515" s="73"/>
      <c r="F515" s="73"/>
      <c r="G515" s="73"/>
      <c r="H515" s="73"/>
      <c r="I515" s="73"/>
      <c r="J515" s="73"/>
      <c r="K515" s="73"/>
      <c r="L515" s="73"/>
      <c r="M515" s="73"/>
      <c r="N515" s="73"/>
      <c r="O515" s="73"/>
      <c r="P515" s="73"/>
      <c r="Q515" s="73"/>
      <c r="R515" s="73"/>
      <c r="S515" s="73"/>
      <c r="T515" s="73"/>
      <c r="U515" s="73"/>
    </row>
    <row r="516" spans="2:21" x14ac:dyDescent="0.3">
      <c r="B516" s="73"/>
      <c r="C516" s="74"/>
      <c r="D516" s="73"/>
      <c r="E516" s="73"/>
      <c r="F516" s="73"/>
      <c r="G516" s="73"/>
      <c r="H516" s="73"/>
      <c r="I516" s="73"/>
      <c r="J516" s="73"/>
      <c r="K516" s="73"/>
      <c r="L516" s="73"/>
      <c r="M516" s="73"/>
      <c r="N516" s="73"/>
      <c r="O516" s="73"/>
      <c r="P516" s="73"/>
      <c r="Q516" s="73"/>
      <c r="R516" s="73"/>
      <c r="S516" s="73"/>
      <c r="T516" s="73"/>
      <c r="U516" s="73"/>
    </row>
    <row r="517" spans="2:21" x14ac:dyDescent="0.3">
      <c r="B517" s="73"/>
      <c r="C517" s="74"/>
      <c r="D517" s="73"/>
      <c r="E517" s="73"/>
      <c r="F517" s="73"/>
      <c r="G517" s="73"/>
      <c r="H517" s="73"/>
      <c r="I517" s="73"/>
      <c r="J517" s="73"/>
      <c r="K517" s="73"/>
      <c r="L517" s="73"/>
      <c r="M517" s="73"/>
      <c r="N517" s="73"/>
      <c r="O517" s="73"/>
      <c r="P517" s="73"/>
      <c r="Q517" s="73"/>
      <c r="R517" s="73"/>
      <c r="S517" s="73"/>
      <c r="T517" s="73"/>
      <c r="U517" s="73"/>
    </row>
    <row r="518" spans="2:21" x14ac:dyDescent="0.3">
      <c r="B518" s="73"/>
      <c r="C518" s="74"/>
      <c r="D518" s="73"/>
      <c r="E518" s="73"/>
      <c r="F518" s="73"/>
      <c r="G518" s="73"/>
      <c r="H518" s="73"/>
      <c r="I518" s="73"/>
      <c r="J518" s="73"/>
      <c r="K518" s="73"/>
      <c r="L518" s="73"/>
      <c r="M518" s="73"/>
      <c r="N518" s="73"/>
      <c r="O518" s="73"/>
      <c r="P518" s="73"/>
      <c r="Q518" s="73"/>
      <c r="R518" s="73"/>
      <c r="S518" s="73"/>
      <c r="T518" s="73"/>
      <c r="U518" s="73"/>
    </row>
    <row r="519" spans="2:21" x14ac:dyDescent="0.3">
      <c r="B519" s="73"/>
      <c r="C519" s="74"/>
      <c r="D519" s="73"/>
      <c r="E519" s="73"/>
      <c r="F519" s="73"/>
      <c r="G519" s="73"/>
      <c r="H519" s="73"/>
      <c r="I519" s="73"/>
      <c r="J519" s="73"/>
      <c r="K519" s="73"/>
      <c r="L519" s="73"/>
      <c r="M519" s="73"/>
      <c r="N519" s="73"/>
      <c r="O519" s="73"/>
      <c r="P519" s="73"/>
      <c r="Q519" s="73"/>
      <c r="R519" s="73"/>
      <c r="S519" s="73"/>
      <c r="T519" s="73"/>
      <c r="U519" s="73"/>
    </row>
    <row r="520" spans="2:21" x14ac:dyDescent="0.3">
      <c r="B520" s="73"/>
      <c r="C520" s="74"/>
      <c r="D520" s="73"/>
      <c r="E520" s="73"/>
      <c r="F520" s="73"/>
      <c r="G520" s="73"/>
      <c r="H520" s="73"/>
      <c r="I520" s="73"/>
      <c r="J520" s="73"/>
      <c r="K520" s="73"/>
      <c r="L520" s="73"/>
      <c r="M520" s="73"/>
      <c r="N520" s="73"/>
      <c r="O520" s="73"/>
      <c r="P520" s="73"/>
      <c r="Q520" s="73"/>
      <c r="R520" s="73"/>
      <c r="S520" s="73"/>
      <c r="T520" s="73"/>
      <c r="U520" s="73"/>
    </row>
    <row r="521" spans="2:21" x14ac:dyDescent="0.3">
      <c r="B521" s="73"/>
      <c r="C521" s="74"/>
      <c r="D521" s="73"/>
      <c r="E521" s="73"/>
      <c r="F521" s="73"/>
      <c r="G521" s="73"/>
      <c r="H521" s="73"/>
      <c r="I521" s="73"/>
      <c r="J521" s="73"/>
      <c r="K521" s="73"/>
      <c r="L521" s="73"/>
      <c r="M521" s="73"/>
      <c r="N521" s="73"/>
      <c r="O521" s="73"/>
      <c r="P521" s="73"/>
      <c r="Q521" s="73"/>
      <c r="R521" s="73"/>
      <c r="S521" s="73"/>
      <c r="T521" s="73"/>
      <c r="U521" s="73"/>
    </row>
    <row r="522" spans="2:21" x14ac:dyDescent="0.3">
      <c r="B522" s="73"/>
      <c r="C522" s="74"/>
      <c r="D522" s="73"/>
      <c r="E522" s="73"/>
      <c r="F522" s="73"/>
      <c r="G522" s="73"/>
      <c r="H522" s="73"/>
      <c r="I522" s="73"/>
      <c r="J522" s="73"/>
      <c r="K522" s="73"/>
      <c r="L522" s="73"/>
      <c r="M522" s="73"/>
      <c r="N522" s="73"/>
      <c r="O522" s="73"/>
      <c r="P522" s="73"/>
      <c r="Q522" s="73"/>
      <c r="R522" s="73"/>
      <c r="S522" s="73"/>
      <c r="T522" s="73"/>
      <c r="U522" s="73"/>
    </row>
    <row r="523" spans="2:21" x14ac:dyDescent="0.3">
      <c r="B523" s="73"/>
      <c r="C523" s="74"/>
      <c r="D523" s="73"/>
      <c r="E523" s="73"/>
      <c r="F523" s="73"/>
      <c r="G523" s="73"/>
      <c r="H523" s="73"/>
      <c r="I523" s="73"/>
      <c r="J523" s="73"/>
      <c r="K523" s="73"/>
      <c r="L523" s="73"/>
      <c r="M523" s="73"/>
      <c r="N523" s="73"/>
      <c r="O523" s="73"/>
      <c r="P523" s="73"/>
      <c r="Q523" s="73"/>
      <c r="R523" s="73"/>
      <c r="S523" s="73"/>
      <c r="T523" s="73"/>
      <c r="U523" s="73"/>
    </row>
    <row r="524" spans="2:21" x14ac:dyDescent="0.3">
      <c r="B524" s="73"/>
      <c r="C524" s="74"/>
      <c r="D524" s="73"/>
      <c r="E524" s="73"/>
      <c r="F524" s="73"/>
      <c r="G524" s="73"/>
      <c r="H524" s="73"/>
      <c r="I524" s="73"/>
      <c r="J524" s="73"/>
      <c r="K524" s="73"/>
      <c r="L524" s="73"/>
      <c r="M524" s="73"/>
      <c r="N524" s="73"/>
      <c r="O524" s="73"/>
      <c r="P524" s="73"/>
      <c r="Q524" s="73"/>
      <c r="R524" s="73"/>
      <c r="S524" s="73"/>
      <c r="T524" s="73"/>
      <c r="U524" s="73"/>
    </row>
    <row r="525" spans="2:21" x14ac:dyDescent="0.3">
      <c r="B525" s="73"/>
      <c r="C525" s="74"/>
      <c r="D525" s="73"/>
      <c r="E525" s="73"/>
      <c r="F525" s="73"/>
      <c r="G525" s="73"/>
      <c r="H525" s="73"/>
      <c r="I525" s="73"/>
      <c r="J525" s="73"/>
      <c r="K525" s="73"/>
      <c r="L525" s="73"/>
      <c r="M525" s="73"/>
      <c r="N525" s="73"/>
      <c r="O525" s="73"/>
      <c r="P525" s="73"/>
      <c r="Q525" s="73"/>
      <c r="R525" s="73"/>
      <c r="S525" s="73"/>
      <c r="T525" s="73"/>
      <c r="U525" s="73"/>
    </row>
    <row r="526" spans="2:21" x14ac:dyDescent="0.3">
      <c r="B526" s="73"/>
      <c r="C526" s="74"/>
      <c r="D526" s="73"/>
      <c r="E526" s="73"/>
      <c r="F526" s="73"/>
      <c r="G526" s="73"/>
      <c r="H526" s="73"/>
      <c r="I526" s="73"/>
      <c r="J526" s="73"/>
      <c r="K526" s="73"/>
      <c r="L526" s="73"/>
      <c r="M526" s="73"/>
      <c r="N526" s="73"/>
      <c r="O526" s="73"/>
      <c r="P526" s="73"/>
      <c r="Q526" s="73"/>
      <c r="R526" s="73"/>
      <c r="S526" s="73"/>
      <c r="T526" s="73"/>
      <c r="U526" s="73"/>
    </row>
    <row r="527" spans="2:21" x14ac:dyDescent="0.3">
      <c r="B527" s="73"/>
      <c r="C527" s="74"/>
      <c r="D527" s="73"/>
      <c r="E527" s="73"/>
      <c r="F527" s="73"/>
      <c r="G527" s="73"/>
      <c r="H527" s="73"/>
      <c r="I527" s="73"/>
      <c r="J527" s="73"/>
      <c r="K527" s="73"/>
      <c r="L527" s="73"/>
      <c r="M527" s="73"/>
      <c r="N527" s="73"/>
      <c r="O527" s="73"/>
      <c r="P527" s="73"/>
      <c r="Q527" s="73"/>
      <c r="R527" s="73"/>
      <c r="S527" s="73"/>
      <c r="T527" s="73"/>
      <c r="U527" s="73"/>
    </row>
    <row r="528" spans="2:21" x14ac:dyDescent="0.3">
      <c r="B528" s="73"/>
      <c r="C528" s="74"/>
      <c r="D528" s="73"/>
      <c r="E528" s="73"/>
      <c r="F528" s="73"/>
      <c r="G528" s="73"/>
      <c r="H528" s="73"/>
      <c r="I528" s="73"/>
      <c r="J528" s="73"/>
      <c r="K528" s="73"/>
      <c r="L528" s="73"/>
      <c r="M528" s="73"/>
      <c r="N528" s="73"/>
      <c r="O528" s="73"/>
      <c r="P528" s="73"/>
      <c r="Q528" s="73"/>
      <c r="R528" s="73"/>
      <c r="S528" s="73"/>
      <c r="T528" s="73"/>
      <c r="U528" s="73"/>
    </row>
    <row r="529" spans="2:21" x14ac:dyDescent="0.3">
      <c r="B529" s="73"/>
      <c r="C529" s="74"/>
      <c r="D529" s="73"/>
      <c r="E529" s="73"/>
      <c r="F529" s="73"/>
      <c r="G529" s="73"/>
      <c r="H529" s="73"/>
      <c r="I529" s="73"/>
      <c r="J529" s="73"/>
      <c r="K529" s="73"/>
      <c r="L529" s="73"/>
      <c r="M529" s="73"/>
      <c r="N529" s="73"/>
      <c r="O529" s="73"/>
      <c r="P529" s="73"/>
      <c r="Q529" s="73"/>
      <c r="R529" s="73"/>
      <c r="S529" s="73"/>
      <c r="T529" s="73"/>
      <c r="U529" s="73"/>
    </row>
    <row r="530" spans="2:21" x14ac:dyDescent="0.3">
      <c r="B530" s="73"/>
      <c r="C530" s="74"/>
      <c r="D530" s="73"/>
      <c r="E530" s="73"/>
      <c r="F530" s="73"/>
      <c r="G530" s="73"/>
      <c r="H530" s="73"/>
      <c r="I530" s="73"/>
      <c r="J530" s="73"/>
      <c r="K530" s="73"/>
      <c r="L530" s="73"/>
      <c r="M530" s="73"/>
      <c r="N530" s="73"/>
      <c r="O530" s="73"/>
      <c r="P530" s="73"/>
      <c r="Q530" s="73"/>
      <c r="R530" s="73"/>
      <c r="S530" s="73"/>
      <c r="T530" s="73"/>
      <c r="U530" s="73"/>
    </row>
    <row r="531" spans="2:21" x14ac:dyDescent="0.3">
      <c r="B531" s="73"/>
      <c r="C531" s="74"/>
      <c r="D531" s="73"/>
      <c r="E531" s="73"/>
      <c r="F531" s="73"/>
      <c r="G531" s="73"/>
      <c r="H531" s="73"/>
      <c r="I531" s="73"/>
      <c r="J531" s="73"/>
      <c r="K531" s="73"/>
      <c r="L531" s="73"/>
      <c r="M531" s="73"/>
      <c r="N531" s="73"/>
      <c r="O531" s="73"/>
      <c r="P531" s="73"/>
      <c r="Q531" s="73"/>
      <c r="R531" s="73"/>
      <c r="S531" s="73"/>
      <c r="T531" s="73"/>
      <c r="U531" s="73"/>
    </row>
    <row r="532" spans="2:21" x14ac:dyDescent="0.3">
      <c r="B532" s="73"/>
      <c r="C532" s="74"/>
      <c r="D532" s="73"/>
      <c r="E532" s="73"/>
      <c r="F532" s="73"/>
      <c r="G532" s="73"/>
      <c r="H532" s="73"/>
      <c r="I532" s="73"/>
      <c r="J532" s="73"/>
      <c r="K532" s="73"/>
      <c r="L532" s="73"/>
      <c r="M532" s="73"/>
      <c r="N532" s="73"/>
      <c r="O532" s="73"/>
      <c r="P532" s="73"/>
      <c r="Q532" s="73"/>
      <c r="R532" s="73"/>
      <c r="S532" s="73"/>
      <c r="T532" s="73"/>
      <c r="U532" s="73"/>
    </row>
    <row r="533" spans="2:21" x14ac:dyDescent="0.3">
      <c r="B533" s="73"/>
      <c r="C533" s="74"/>
      <c r="D533" s="73"/>
      <c r="E533" s="73"/>
      <c r="F533" s="73"/>
      <c r="G533" s="73"/>
      <c r="H533" s="73"/>
      <c r="I533" s="73"/>
      <c r="J533" s="73"/>
      <c r="K533" s="73"/>
      <c r="L533" s="73"/>
      <c r="M533" s="73"/>
      <c r="N533" s="73"/>
      <c r="O533" s="73"/>
      <c r="P533" s="73"/>
      <c r="Q533" s="73"/>
      <c r="R533" s="73"/>
      <c r="S533" s="73"/>
      <c r="T533" s="73"/>
      <c r="U533" s="73"/>
    </row>
    <row r="534" spans="2:21" x14ac:dyDescent="0.3">
      <c r="B534" s="73"/>
      <c r="C534" s="74"/>
      <c r="D534" s="73"/>
      <c r="E534" s="73"/>
      <c r="F534" s="73"/>
      <c r="G534" s="73"/>
      <c r="H534" s="73"/>
      <c r="I534" s="73"/>
      <c r="J534" s="73"/>
      <c r="K534" s="73"/>
      <c r="L534" s="73"/>
      <c r="M534" s="73"/>
      <c r="N534" s="73"/>
      <c r="O534" s="73"/>
      <c r="P534" s="73"/>
      <c r="Q534" s="73"/>
      <c r="R534" s="73"/>
      <c r="S534" s="73"/>
      <c r="T534" s="73"/>
      <c r="U534" s="73"/>
    </row>
    <row r="535" spans="2:21" x14ac:dyDescent="0.3">
      <c r="B535" s="73"/>
      <c r="C535" s="74"/>
      <c r="D535" s="73"/>
      <c r="E535" s="73"/>
      <c r="F535" s="73"/>
      <c r="G535" s="73"/>
      <c r="H535" s="73"/>
      <c r="I535" s="73"/>
      <c r="J535" s="73"/>
      <c r="K535" s="73"/>
      <c r="L535" s="73"/>
      <c r="M535" s="73"/>
      <c r="N535" s="73"/>
      <c r="O535" s="73"/>
      <c r="P535" s="73"/>
      <c r="Q535" s="73"/>
      <c r="R535" s="73"/>
      <c r="S535" s="73"/>
      <c r="T535" s="73"/>
      <c r="U535" s="73"/>
    </row>
    <row r="536" spans="2:21" x14ac:dyDescent="0.3">
      <c r="B536" s="73"/>
      <c r="C536" s="74"/>
      <c r="D536" s="73"/>
      <c r="E536" s="73"/>
      <c r="F536" s="73"/>
      <c r="G536" s="73"/>
      <c r="H536" s="73"/>
      <c r="I536" s="73"/>
      <c r="J536" s="73"/>
      <c r="K536" s="73"/>
      <c r="L536" s="73"/>
      <c r="M536" s="73"/>
      <c r="N536" s="73"/>
      <c r="O536" s="73"/>
      <c r="P536" s="73"/>
      <c r="Q536" s="73"/>
      <c r="R536" s="73"/>
      <c r="S536" s="73"/>
      <c r="T536" s="73"/>
      <c r="U536" s="73"/>
    </row>
    <row r="537" spans="2:21" x14ac:dyDescent="0.3">
      <c r="B537" s="73"/>
      <c r="C537" s="74"/>
      <c r="D537" s="73"/>
      <c r="E537" s="73"/>
      <c r="F537" s="73"/>
      <c r="G537" s="73"/>
      <c r="H537" s="73"/>
      <c r="I537" s="73"/>
      <c r="J537" s="73"/>
      <c r="K537" s="73"/>
      <c r="L537" s="73"/>
      <c r="M537" s="73"/>
      <c r="N537" s="73"/>
      <c r="O537" s="73"/>
      <c r="P537" s="73"/>
      <c r="Q537" s="73"/>
      <c r="R537" s="73"/>
      <c r="S537" s="73"/>
      <c r="T537" s="73"/>
      <c r="U537" s="73"/>
    </row>
    <row r="538" spans="2:21" x14ac:dyDescent="0.3">
      <c r="B538" s="73"/>
      <c r="C538" s="74"/>
      <c r="D538" s="73"/>
      <c r="E538" s="73"/>
      <c r="F538" s="73"/>
      <c r="G538" s="73"/>
      <c r="H538" s="73"/>
      <c r="I538" s="73"/>
      <c r="J538" s="73"/>
      <c r="K538" s="73"/>
      <c r="L538" s="73"/>
      <c r="M538" s="73"/>
      <c r="N538" s="73"/>
      <c r="O538" s="73"/>
      <c r="P538" s="73"/>
      <c r="Q538" s="73"/>
      <c r="R538" s="73"/>
      <c r="S538" s="73"/>
      <c r="T538" s="73"/>
      <c r="U538" s="73"/>
    </row>
    <row r="539" spans="2:21" x14ac:dyDescent="0.3">
      <c r="B539" s="73"/>
      <c r="C539" s="74"/>
      <c r="D539" s="73"/>
      <c r="E539" s="73"/>
      <c r="F539" s="73"/>
      <c r="G539" s="73"/>
      <c r="H539" s="73"/>
      <c r="I539" s="73"/>
      <c r="J539" s="73"/>
      <c r="K539" s="73"/>
      <c r="L539" s="73"/>
      <c r="M539" s="73"/>
      <c r="N539" s="73"/>
      <c r="O539" s="73"/>
      <c r="P539" s="73"/>
      <c r="Q539" s="73"/>
      <c r="R539" s="73"/>
      <c r="S539" s="73"/>
      <c r="T539" s="73"/>
      <c r="U539" s="73"/>
    </row>
    <row r="540" spans="2:21" x14ac:dyDescent="0.3">
      <c r="B540" s="73"/>
      <c r="C540" s="74"/>
      <c r="D540" s="73"/>
      <c r="E540" s="73"/>
      <c r="F540" s="73"/>
      <c r="G540" s="73"/>
      <c r="H540" s="73"/>
      <c r="I540" s="73"/>
      <c r="J540" s="73"/>
      <c r="K540" s="73"/>
      <c r="L540" s="73"/>
      <c r="M540" s="73"/>
      <c r="N540" s="73"/>
      <c r="O540" s="73"/>
      <c r="P540" s="73"/>
      <c r="Q540" s="73"/>
      <c r="R540" s="73"/>
      <c r="S540" s="73"/>
      <c r="T540" s="73"/>
      <c r="U540" s="73"/>
    </row>
    <row r="541" spans="2:21" x14ac:dyDescent="0.3">
      <c r="B541" s="73"/>
      <c r="C541" s="74"/>
      <c r="D541" s="73"/>
      <c r="E541" s="73"/>
      <c r="F541" s="73"/>
      <c r="G541" s="73"/>
      <c r="H541" s="73"/>
      <c r="I541" s="73"/>
      <c r="J541" s="73"/>
      <c r="K541" s="73"/>
      <c r="L541" s="73"/>
      <c r="M541" s="73"/>
      <c r="N541" s="73"/>
      <c r="O541" s="73"/>
      <c r="P541" s="73"/>
      <c r="Q541" s="73"/>
      <c r="R541" s="73"/>
      <c r="S541" s="73"/>
      <c r="T541" s="73"/>
      <c r="U541" s="73"/>
    </row>
    <row r="542" spans="2:21" x14ac:dyDescent="0.3">
      <c r="B542" s="73"/>
      <c r="C542" s="74"/>
      <c r="D542" s="73"/>
      <c r="E542" s="73"/>
      <c r="F542" s="73"/>
      <c r="G542" s="73"/>
      <c r="H542" s="73"/>
      <c r="I542" s="73"/>
      <c r="J542" s="73"/>
      <c r="K542" s="73"/>
      <c r="L542" s="73"/>
      <c r="M542" s="73"/>
      <c r="N542" s="73"/>
      <c r="O542" s="73"/>
      <c r="P542" s="73"/>
      <c r="Q542" s="73"/>
      <c r="R542" s="73"/>
      <c r="S542" s="73"/>
      <c r="T542" s="73"/>
      <c r="U542" s="73"/>
    </row>
    <row r="543" spans="2:21" x14ac:dyDescent="0.3">
      <c r="B543" s="73"/>
      <c r="C543" s="74"/>
      <c r="D543" s="73"/>
      <c r="E543" s="73"/>
      <c r="F543" s="73"/>
      <c r="G543" s="73"/>
      <c r="H543" s="73"/>
      <c r="I543" s="73"/>
      <c r="J543" s="73"/>
      <c r="K543" s="73"/>
      <c r="L543" s="73"/>
      <c r="M543" s="73"/>
      <c r="N543" s="73"/>
      <c r="O543" s="73"/>
      <c r="P543" s="73"/>
      <c r="Q543" s="73"/>
      <c r="R543" s="73"/>
      <c r="S543" s="73"/>
      <c r="T543" s="73"/>
      <c r="U543" s="73"/>
    </row>
    <row r="544" spans="2:21" x14ac:dyDescent="0.3">
      <c r="B544" s="73"/>
      <c r="C544" s="74"/>
      <c r="D544" s="73"/>
      <c r="E544" s="73"/>
      <c r="F544" s="73"/>
      <c r="G544" s="73"/>
      <c r="H544" s="73"/>
      <c r="I544" s="73"/>
      <c r="J544" s="73"/>
      <c r="K544" s="73"/>
      <c r="L544" s="73"/>
      <c r="M544" s="73"/>
      <c r="N544" s="73"/>
      <c r="O544" s="73"/>
      <c r="P544" s="73"/>
      <c r="Q544" s="73"/>
      <c r="R544" s="73"/>
      <c r="S544" s="73"/>
      <c r="T544" s="73"/>
      <c r="U544" s="73"/>
    </row>
    <row r="545" spans="2:21" x14ac:dyDescent="0.3">
      <c r="B545" s="73"/>
      <c r="C545" s="74"/>
      <c r="D545" s="73"/>
      <c r="E545" s="73"/>
      <c r="F545" s="73"/>
      <c r="G545" s="73"/>
      <c r="H545" s="73"/>
      <c r="I545" s="73"/>
      <c r="J545" s="73"/>
      <c r="K545" s="73"/>
      <c r="L545" s="73"/>
      <c r="M545" s="73"/>
      <c r="N545" s="73"/>
      <c r="O545" s="73"/>
      <c r="P545" s="73"/>
      <c r="Q545" s="73"/>
      <c r="R545" s="73"/>
      <c r="S545" s="73"/>
      <c r="T545" s="73"/>
      <c r="U545" s="73"/>
    </row>
    <row r="546" spans="2:21" x14ac:dyDescent="0.3">
      <c r="B546" s="73"/>
      <c r="C546" s="74"/>
      <c r="D546" s="73"/>
      <c r="E546" s="73"/>
      <c r="F546" s="73"/>
      <c r="G546" s="73"/>
      <c r="H546" s="73"/>
      <c r="I546" s="73"/>
      <c r="J546" s="73"/>
      <c r="K546" s="73"/>
      <c r="L546" s="73"/>
      <c r="M546" s="73"/>
      <c r="N546" s="73"/>
      <c r="O546" s="73"/>
      <c r="P546" s="73"/>
      <c r="Q546" s="73"/>
      <c r="R546" s="73"/>
      <c r="S546" s="73"/>
      <c r="T546" s="73"/>
      <c r="U546" s="73"/>
    </row>
    <row r="547" spans="2:21" x14ac:dyDescent="0.3">
      <c r="B547" s="73"/>
      <c r="C547" s="74"/>
      <c r="D547" s="73"/>
      <c r="E547" s="73"/>
      <c r="F547" s="73"/>
      <c r="G547" s="73"/>
      <c r="H547" s="73"/>
      <c r="I547" s="73"/>
      <c r="J547" s="73"/>
      <c r="K547" s="73"/>
      <c r="L547" s="73"/>
      <c r="M547" s="73"/>
      <c r="N547" s="73"/>
      <c r="O547" s="73"/>
      <c r="P547" s="73"/>
      <c r="Q547" s="73"/>
      <c r="R547" s="73"/>
      <c r="S547" s="73"/>
      <c r="T547" s="73"/>
      <c r="U547" s="73"/>
    </row>
    <row r="548" spans="2:21" x14ac:dyDescent="0.3">
      <c r="B548" s="73"/>
      <c r="C548" s="74"/>
      <c r="D548" s="73"/>
      <c r="E548" s="73"/>
      <c r="F548" s="73"/>
      <c r="G548" s="73"/>
      <c r="H548" s="73"/>
      <c r="I548" s="73"/>
      <c r="J548" s="73"/>
      <c r="K548" s="73"/>
      <c r="L548" s="73"/>
      <c r="M548" s="73"/>
      <c r="N548" s="73"/>
      <c r="O548" s="73"/>
      <c r="P548" s="73"/>
      <c r="Q548" s="73"/>
      <c r="R548" s="73"/>
      <c r="S548" s="73"/>
      <c r="T548" s="73"/>
      <c r="U548" s="73"/>
    </row>
    <row r="549" spans="2:21" x14ac:dyDescent="0.3">
      <c r="B549" s="73"/>
      <c r="C549" s="74"/>
      <c r="D549" s="73"/>
      <c r="E549" s="73"/>
      <c r="F549" s="73"/>
      <c r="G549" s="73"/>
      <c r="H549" s="73"/>
      <c r="I549" s="73"/>
      <c r="J549" s="73"/>
      <c r="K549" s="73"/>
      <c r="L549" s="73"/>
      <c r="M549" s="73"/>
      <c r="N549" s="73"/>
      <c r="O549" s="73"/>
      <c r="P549" s="73"/>
      <c r="Q549" s="73"/>
      <c r="R549" s="73"/>
      <c r="S549" s="73"/>
      <c r="T549" s="73"/>
      <c r="U549" s="73"/>
    </row>
    <row r="550" spans="2:21" x14ac:dyDescent="0.3">
      <c r="B550" s="73"/>
      <c r="C550" s="74"/>
      <c r="D550" s="73"/>
      <c r="E550" s="73"/>
      <c r="F550" s="73"/>
      <c r="G550" s="73"/>
      <c r="H550" s="73"/>
      <c r="I550" s="73"/>
      <c r="J550" s="73"/>
      <c r="K550" s="73"/>
      <c r="L550" s="73"/>
      <c r="M550" s="73"/>
      <c r="N550" s="73"/>
      <c r="O550" s="73"/>
      <c r="P550" s="73"/>
      <c r="Q550" s="73"/>
      <c r="R550" s="73"/>
      <c r="S550" s="73"/>
      <c r="T550" s="73"/>
      <c r="U550" s="73"/>
    </row>
    <row r="551" spans="2:21" x14ac:dyDescent="0.3">
      <c r="B551" s="73"/>
      <c r="C551" s="74"/>
      <c r="D551" s="73"/>
      <c r="E551" s="73"/>
      <c r="F551" s="73"/>
      <c r="G551" s="73"/>
      <c r="H551" s="73"/>
      <c r="I551" s="73"/>
      <c r="J551" s="73"/>
      <c r="K551" s="73"/>
      <c r="L551" s="73"/>
      <c r="M551" s="73"/>
      <c r="N551" s="73"/>
      <c r="O551" s="73"/>
      <c r="P551" s="73"/>
      <c r="Q551" s="73"/>
      <c r="R551" s="73"/>
      <c r="S551" s="73"/>
      <c r="T551" s="73"/>
      <c r="U551" s="73"/>
    </row>
    <row r="552" spans="2:21" x14ac:dyDescent="0.3">
      <c r="B552" s="73"/>
      <c r="C552" s="74"/>
      <c r="D552" s="73"/>
      <c r="E552" s="73"/>
      <c r="F552" s="73"/>
      <c r="G552" s="73"/>
      <c r="H552" s="73"/>
      <c r="I552" s="73"/>
      <c r="J552" s="73"/>
      <c r="K552" s="73"/>
      <c r="L552" s="73"/>
      <c r="M552" s="73"/>
      <c r="N552" s="73"/>
      <c r="O552" s="73"/>
      <c r="P552" s="73"/>
      <c r="Q552" s="73"/>
      <c r="R552" s="73"/>
      <c r="S552" s="73"/>
      <c r="T552" s="73"/>
      <c r="U552" s="73"/>
    </row>
    <row r="553" spans="2:21" x14ac:dyDescent="0.3">
      <c r="B553" s="73"/>
      <c r="C553" s="74"/>
      <c r="D553" s="73"/>
      <c r="E553" s="73"/>
      <c r="F553" s="73"/>
      <c r="G553" s="73"/>
      <c r="H553" s="73"/>
      <c r="I553" s="73"/>
      <c r="J553" s="73"/>
      <c r="K553" s="73"/>
      <c r="L553" s="73"/>
      <c r="M553" s="73"/>
      <c r="N553" s="73"/>
      <c r="O553" s="73"/>
      <c r="P553" s="73"/>
      <c r="Q553" s="73"/>
      <c r="R553" s="73"/>
      <c r="S553" s="73"/>
      <c r="T553" s="73"/>
      <c r="U553" s="73"/>
    </row>
    <row r="554" spans="2:21" x14ac:dyDescent="0.3">
      <c r="B554" s="73"/>
      <c r="C554" s="74"/>
      <c r="D554" s="73"/>
      <c r="E554" s="73"/>
      <c r="F554" s="73"/>
      <c r="G554" s="73"/>
      <c r="H554" s="73"/>
      <c r="I554" s="73"/>
      <c r="J554" s="73"/>
      <c r="K554" s="73"/>
      <c r="L554" s="73"/>
      <c r="M554" s="73"/>
      <c r="N554" s="73"/>
      <c r="O554" s="73"/>
      <c r="P554" s="73"/>
      <c r="Q554" s="73"/>
      <c r="R554" s="73"/>
      <c r="S554" s="73"/>
      <c r="T554" s="73"/>
      <c r="U554" s="73"/>
    </row>
    <row r="555" spans="2:21" x14ac:dyDescent="0.3">
      <c r="B555" s="73"/>
      <c r="C555" s="74"/>
      <c r="D555" s="73"/>
      <c r="E555" s="73"/>
      <c r="F555" s="73"/>
      <c r="G555" s="73"/>
      <c r="H555" s="73"/>
      <c r="I555" s="73"/>
      <c r="J555" s="73"/>
      <c r="K555" s="73"/>
      <c r="L555" s="73"/>
      <c r="M555" s="73"/>
      <c r="N555" s="73"/>
      <c r="O555" s="73"/>
      <c r="P555" s="73"/>
      <c r="Q555" s="73"/>
      <c r="R555" s="73"/>
      <c r="S555" s="73"/>
      <c r="T555" s="73"/>
      <c r="U555" s="73"/>
    </row>
    <row r="556" spans="2:21" x14ac:dyDescent="0.3">
      <c r="B556" s="73"/>
      <c r="C556" s="74"/>
      <c r="D556" s="73"/>
      <c r="E556" s="73"/>
      <c r="F556" s="73"/>
      <c r="G556" s="73"/>
      <c r="H556" s="73"/>
      <c r="I556" s="73"/>
      <c r="J556" s="73"/>
      <c r="K556" s="73"/>
      <c r="L556" s="73"/>
      <c r="M556" s="73"/>
      <c r="N556" s="73"/>
      <c r="O556" s="73"/>
      <c r="P556" s="73"/>
      <c r="Q556" s="73"/>
      <c r="R556" s="73"/>
      <c r="S556" s="73"/>
      <c r="T556" s="73"/>
      <c r="U556" s="73"/>
    </row>
    <row r="557" spans="2:21" x14ac:dyDescent="0.3">
      <c r="B557" s="73"/>
      <c r="C557" s="74"/>
      <c r="D557" s="73"/>
      <c r="E557" s="73"/>
      <c r="F557" s="73"/>
      <c r="G557" s="73"/>
      <c r="H557" s="73"/>
      <c r="I557" s="73"/>
      <c r="J557" s="73"/>
      <c r="K557" s="73"/>
      <c r="L557" s="73"/>
      <c r="M557" s="73"/>
      <c r="N557" s="73"/>
      <c r="O557" s="73"/>
      <c r="P557" s="73"/>
      <c r="Q557" s="73"/>
      <c r="R557" s="73"/>
      <c r="S557" s="73"/>
      <c r="T557" s="73"/>
      <c r="U557" s="73"/>
    </row>
    <row r="558" spans="2:21" x14ac:dyDescent="0.3">
      <c r="B558" s="73"/>
      <c r="C558" s="74"/>
      <c r="D558" s="73"/>
      <c r="E558" s="73"/>
      <c r="F558" s="73"/>
      <c r="G558" s="73"/>
      <c r="H558" s="73"/>
      <c r="I558" s="73"/>
      <c r="J558" s="73"/>
      <c r="K558" s="73"/>
      <c r="L558" s="73"/>
      <c r="M558" s="73"/>
      <c r="N558" s="73"/>
      <c r="O558" s="73"/>
      <c r="P558" s="73"/>
      <c r="Q558" s="73"/>
      <c r="R558" s="73"/>
      <c r="S558" s="73"/>
      <c r="T558" s="73"/>
      <c r="U558" s="73"/>
    </row>
    <row r="559" spans="2:21" x14ac:dyDescent="0.3">
      <c r="B559" s="73"/>
      <c r="C559" s="74"/>
      <c r="D559" s="73"/>
      <c r="E559" s="73"/>
      <c r="F559" s="73"/>
      <c r="G559" s="73"/>
      <c r="H559" s="73"/>
      <c r="I559" s="73"/>
      <c r="J559" s="73"/>
      <c r="K559" s="73"/>
      <c r="L559" s="73"/>
      <c r="M559" s="73"/>
      <c r="N559" s="73"/>
      <c r="O559" s="73"/>
      <c r="P559" s="73"/>
      <c r="Q559" s="73"/>
      <c r="R559" s="73"/>
      <c r="S559" s="73"/>
      <c r="T559" s="73"/>
      <c r="U559" s="73"/>
    </row>
    <row r="560" spans="2:21" x14ac:dyDescent="0.3">
      <c r="B560" s="73"/>
      <c r="C560" s="74"/>
      <c r="D560" s="73"/>
      <c r="E560" s="73"/>
      <c r="F560" s="73"/>
      <c r="G560" s="73"/>
      <c r="H560" s="73"/>
      <c r="I560" s="73"/>
      <c r="J560" s="73"/>
      <c r="K560" s="73"/>
      <c r="L560" s="73"/>
      <c r="M560" s="73"/>
      <c r="N560" s="73"/>
      <c r="O560" s="73"/>
      <c r="P560" s="73"/>
      <c r="Q560" s="73"/>
      <c r="R560" s="73"/>
      <c r="S560" s="73"/>
      <c r="T560" s="73"/>
      <c r="U560" s="73"/>
    </row>
    <row r="561" spans="2:21" x14ac:dyDescent="0.3">
      <c r="B561" s="73"/>
      <c r="C561" s="74"/>
      <c r="D561" s="73"/>
      <c r="E561" s="73"/>
      <c r="F561" s="73"/>
      <c r="G561" s="73"/>
      <c r="H561" s="73"/>
      <c r="I561" s="73"/>
      <c r="J561" s="73"/>
      <c r="K561" s="73"/>
      <c r="L561" s="73"/>
      <c r="M561" s="73"/>
      <c r="N561" s="73"/>
      <c r="O561" s="73"/>
      <c r="P561" s="73"/>
      <c r="Q561" s="73"/>
      <c r="R561" s="73"/>
      <c r="S561" s="73"/>
      <c r="T561" s="73"/>
      <c r="U561" s="73"/>
    </row>
    <row r="562" spans="2:21" x14ac:dyDescent="0.3">
      <c r="B562" s="73"/>
      <c r="C562" s="74"/>
      <c r="D562" s="73"/>
      <c r="E562" s="73"/>
      <c r="F562" s="73"/>
      <c r="G562" s="73"/>
      <c r="H562" s="73"/>
      <c r="I562" s="73"/>
      <c r="J562" s="73"/>
      <c r="K562" s="73"/>
      <c r="L562" s="73"/>
      <c r="M562" s="73"/>
      <c r="N562" s="73"/>
      <c r="O562" s="73"/>
      <c r="P562" s="73"/>
      <c r="Q562" s="73"/>
      <c r="R562" s="73"/>
      <c r="S562" s="73"/>
      <c r="T562" s="73"/>
      <c r="U562" s="73"/>
    </row>
    <row r="563" spans="2:21" x14ac:dyDescent="0.3">
      <c r="B563" s="73"/>
      <c r="C563" s="74"/>
      <c r="D563" s="73"/>
      <c r="E563" s="73"/>
      <c r="F563" s="73"/>
      <c r="G563" s="73"/>
      <c r="H563" s="73"/>
      <c r="I563" s="73"/>
      <c r="J563" s="73"/>
      <c r="K563" s="73"/>
      <c r="L563" s="73"/>
      <c r="M563" s="73"/>
      <c r="N563" s="73"/>
      <c r="O563" s="73"/>
      <c r="P563" s="73"/>
      <c r="Q563" s="73"/>
      <c r="R563" s="73"/>
      <c r="S563" s="73"/>
      <c r="T563" s="73"/>
      <c r="U563" s="73"/>
    </row>
    <row r="564" spans="2:21" x14ac:dyDescent="0.3">
      <c r="B564" s="73"/>
      <c r="C564" s="74"/>
      <c r="D564" s="73"/>
      <c r="E564" s="73"/>
      <c r="F564" s="73"/>
      <c r="G564" s="73"/>
      <c r="H564" s="73"/>
      <c r="I564" s="73"/>
      <c r="J564" s="73"/>
      <c r="K564" s="73"/>
      <c r="L564" s="73"/>
      <c r="M564" s="73"/>
      <c r="N564" s="73"/>
      <c r="O564" s="73"/>
      <c r="P564" s="73"/>
      <c r="Q564" s="73"/>
      <c r="R564" s="73"/>
      <c r="S564" s="73"/>
      <c r="T564" s="73"/>
      <c r="U564" s="73"/>
    </row>
    <row r="565" spans="2:21" x14ac:dyDescent="0.3">
      <c r="B565" s="73"/>
      <c r="C565" s="74"/>
      <c r="D565" s="73"/>
      <c r="E565" s="73"/>
      <c r="F565" s="73"/>
      <c r="G565" s="73"/>
      <c r="H565" s="73"/>
      <c r="I565" s="73"/>
      <c r="J565" s="73"/>
      <c r="K565" s="73"/>
      <c r="L565" s="73"/>
      <c r="M565" s="73"/>
      <c r="N565" s="73"/>
      <c r="O565" s="73"/>
      <c r="P565" s="73"/>
      <c r="Q565" s="73"/>
      <c r="R565" s="73"/>
      <c r="S565" s="73"/>
      <c r="T565" s="73"/>
      <c r="U565" s="73"/>
    </row>
    <row r="566" spans="2:21" x14ac:dyDescent="0.3">
      <c r="B566" s="73"/>
      <c r="C566" s="74"/>
      <c r="D566" s="73"/>
      <c r="E566" s="73"/>
      <c r="F566" s="73"/>
      <c r="G566" s="73"/>
      <c r="H566" s="73"/>
      <c r="I566" s="73"/>
      <c r="J566" s="73"/>
      <c r="K566" s="73"/>
      <c r="L566" s="73"/>
      <c r="M566" s="73"/>
      <c r="N566" s="73"/>
      <c r="O566" s="73"/>
      <c r="P566" s="73"/>
      <c r="Q566" s="73"/>
      <c r="R566" s="73"/>
      <c r="S566" s="73"/>
      <c r="T566" s="73"/>
      <c r="U566" s="73"/>
    </row>
    <row r="567" spans="2:21" x14ac:dyDescent="0.3">
      <c r="B567" s="73"/>
      <c r="C567" s="74"/>
      <c r="D567" s="73"/>
      <c r="E567" s="73"/>
      <c r="F567" s="73"/>
      <c r="G567" s="73"/>
      <c r="H567" s="73"/>
      <c r="I567" s="73"/>
      <c r="J567" s="73"/>
      <c r="K567" s="73"/>
      <c r="L567" s="73"/>
      <c r="M567" s="73"/>
      <c r="N567" s="73"/>
      <c r="O567" s="73"/>
      <c r="P567" s="73"/>
      <c r="Q567" s="73"/>
      <c r="R567" s="73"/>
      <c r="S567" s="73"/>
      <c r="T567" s="73"/>
      <c r="U567" s="73"/>
    </row>
    <row r="568" spans="2:21" x14ac:dyDescent="0.3">
      <c r="B568" s="73"/>
      <c r="C568" s="74"/>
      <c r="D568" s="73"/>
      <c r="E568" s="73"/>
      <c r="F568" s="73"/>
      <c r="G568" s="73"/>
      <c r="H568" s="73"/>
      <c r="I568" s="73"/>
      <c r="J568" s="73"/>
      <c r="K568" s="73"/>
      <c r="L568" s="73"/>
      <c r="M568" s="73"/>
      <c r="N568" s="73"/>
      <c r="O568" s="73"/>
      <c r="P568" s="73"/>
      <c r="Q568" s="73"/>
      <c r="R568" s="73"/>
      <c r="S568" s="73"/>
      <c r="T568" s="73"/>
      <c r="U568" s="73"/>
    </row>
    <row r="569" spans="2:21" x14ac:dyDescent="0.3">
      <c r="B569" s="73"/>
      <c r="C569" s="74"/>
      <c r="D569" s="73"/>
      <c r="E569" s="73"/>
      <c r="F569" s="73"/>
      <c r="G569" s="73"/>
      <c r="H569" s="73"/>
      <c r="I569" s="73"/>
      <c r="J569" s="73"/>
      <c r="K569" s="73"/>
      <c r="L569" s="73"/>
      <c r="M569" s="73"/>
      <c r="N569" s="73"/>
      <c r="O569" s="73"/>
      <c r="P569" s="73"/>
      <c r="Q569" s="73"/>
      <c r="R569" s="73"/>
      <c r="S569" s="73"/>
      <c r="T569" s="73"/>
      <c r="U569" s="73"/>
    </row>
    <row r="570" spans="2:21" x14ac:dyDescent="0.3">
      <c r="B570" s="73"/>
      <c r="C570" s="74"/>
      <c r="D570" s="73"/>
      <c r="E570" s="73"/>
      <c r="F570" s="73"/>
      <c r="G570" s="73"/>
      <c r="H570" s="73"/>
      <c r="I570" s="73"/>
      <c r="J570" s="73"/>
      <c r="K570" s="73"/>
      <c r="L570" s="73"/>
      <c r="M570" s="73"/>
      <c r="N570" s="73"/>
      <c r="O570" s="73"/>
      <c r="P570" s="73"/>
      <c r="Q570" s="73"/>
      <c r="R570" s="73"/>
      <c r="S570" s="73"/>
      <c r="T570" s="73"/>
      <c r="U570" s="73"/>
    </row>
    <row r="571" spans="2:21" x14ac:dyDescent="0.3">
      <c r="B571" s="73"/>
      <c r="C571" s="74"/>
      <c r="D571" s="73"/>
      <c r="E571" s="73"/>
      <c r="F571" s="73"/>
      <c r="G571" s="73"/>
      <c r="H571" s="73"/>
      <c r="I571" s="73"/>
      <c r="J571" s="73"/>
      <c r="K571" s="73"/>
      <c r="L571" s="73"/>
      <c r="M571" s="73"/>
      <c r="N571" s="73"/>
      <c r="O571" s="73"/>
      <c r="P571" s="73"/>
      <c r="Q571" s="73"/>
      <c r="R571" s="73"/>
      <c r="S571" s="73"/>
      <c r="T571" s="73"/>
      <c r="U571" s="73"/>
    </row>
    <row r="572" spans="2:21" x14ac:dyDescent="0.3">
      <c r="B572" s="73"/>
      <c r="C572" s="74"/>
      <c r="D572" s="73"/>
      <c r="E572" s="73"/>
      <c r="F572" s="73"/>
      <c r="G572" s="73"/>
      <c r="H572" s="73"/>
      <c r="I572" s="73"/>
      <c r="J572" s="73"/>
      <c r="K572" s="73"/>
      <c r="L572" s="73"/>
      <c r="M572" s="73"/>
      <c r="N572" s="73"/>
      <c r="O572" s="73"/>
      <c r="P572" s="73"/>
      <c r="Q572" s="73"/>
      <c r="R572" s="73"/>
      <c r="S572" s="73"/>
      <c r="T572" s="73"/>
      <c r="U572" s="73"/>
    </row>
    <row r="573" spans="2:21" x14ac:dyDescent="0.3">
      <c r="B573" s="73"/>
      <c r="C573" s="74"/>
      <c r="D573" s="73"/>
      <c r="E573" s="73"/>
      <c r="F573" s="73"/>
      <c r="G573" s="73"/>
      <c r="H573" s="73"/>
      <c r="I573" s="73"/>
      <c r="J573" s="73"/>
      <c r="K573" s="73"/>
      <c r="L573" s="73"/>
      <c r="M573" s="73"/>
      <c r="N573" s="73"/>
      <c r="O573" s="73"/>
      <c r="P573" s="73"/>
      <c r="Q573" s="73"/>
      <c r="R573" s="73"/>
      <c r="S573" s="73"/>
      <c r="T573" s="73"/>
      <c r="U573" s="73"/>
    </row>
    <row r="574" spans="2:21" x14ac:dyDescent="0.3">
      <c r="B574" s="73"/>
      <c r="C574" s="74"/>
      <c r="D574" s="73"/>
      <c r="E574" s="73"/>
      <c r="F574" s="73"/>
      <c r="G574" s="73"/>
      <c r="H574" s="73"/>
      <c r="I574" s="73"/>
      <c r="J574" s="73"/>
      <c r="K574" s="73"/>
      <c r="L574" s="73"/>
      <c r="M574" s="73"/>
      <c r="N574" s="73"/>
      <c r="O574" s="73"/>
      <c r="P574" s="73"/>
      <c r="Q574" s="73"/>
      <c r="R574" s="73"/>
      <c r="S574" s="73"/>
      <c r="T574" s="73"/>
      <c r="U574" s="73"/>
    </row>
    <row r="575" spans="2:21" x14ac:dyDescent="0.3">
      <c r="B575" s="73"/>
      <c r="C575" s="74"/>
      <c r="D575" s="73"/>
      <c r="E575" s="73"/>
      <c r="F575" s="73"/>
      <c r="G575" s="73"/>
      <c r="H575" s="73"/>
      <c r="I575" s="73"/>
      <c r="J575" s="73"/>
      <c r="K575" s="73"/>
      <c r="L575" s="73"/>
      <c r="M575" s="73"/>
      <c r="N575" s="73"/>
      <c r="O575" s="73"/>
      <c r="P575" s="73"/>
      <c r="Q575" s="73"/>
      <c r="R575" s="73"/>
      <c r="S575" s="73"/>
      <c r="T575" s="73"/>
      <c r="U575" s="73"/>
    </row>
    <row r="576" spans="2:21" x14ac:dyDescent="0.3">
      <c r="B576" s="73"/>
      <c r="C576" s="74"/>
      <c r="D576" s="73"/>
      <c r="E576" s="73"/>
      <c r="F576" s="73"/>
      <c r="G576" s="73"/>
      <c r="H576" s="73"/>
      <c r="I576" s="73"/>
      <c r="J576" s="73"/>
      <c r="K576" s="73"/>
      <c r="L576" s="73"/>
      <c r="M576" s="73"/>
      <c r="N576" s="73"/>
      <c r="O576" s="73"/>
      <c r="P576" s="73"/>
      <c r="Q576" s="73"/>
      <c r="R576" s="73"/>
      <c r="S576" s="73"/>
      <c r="T576" s="73"/>
      <c r="U576" s="73"/>
    </row>
    <row r="577" spans="2:21" x14ac:dyDescent="0.3">
      <c r="B577" s="73"/>
      <c r="C577" s="74"/>
      <c r="D577" s="73"/>
      <c r="E577" s="73"/>
      <c r="F577" s="73"/>
      <c r="G577" s="73"/>
      <c r="H577" s="73"/>
      <c r="I577" s="73"/>
      <c r="J577" s="73"/>
      <c r="K577" s="73"/>
      <c r="L577" s="73"/>
      <c r="M577" s="73"/>
      <c r="N577" s="73"/>
      <c r="O577" s="73"/>
      <c r="P577" s="73"/>
      <c r="Q577" s="73"/>
      <c r="R577" s="73"/>
      <c r="S577" s="73"/>
      <c r="T577" s="73"/>
      <c r="U577" s="73"/>
    </row>
    <row r="578" spans="2:21" x14ac:dyDescent="0.3">
      <c r="B578" s="73"/>
      <c r="C578" s="74"/>
      <c r="D578" s="73"/>
      <c r="E578" s="73"/>
      <c r="F578" s="73"/>
      <c r="G578" s="73"/>
      <c r="H578" s="73"/>
      <c r="I578" s="73"/>
      <c r="J578" s="73"/>
      <c r="K578" s="73"/>
      <c r="L578" s="73"/>
      <c r="M578" s="73"/>
      <c r="N578" s="73"/>
      <c r="O578" s="73"/>
      <c r="P578" s="73"/>
      <c r="Q578" s="73"/>
      <c r="R578" s="73"/>
      <c r="S578" s="73"/>
      <c r="T578" s="73"/>
      <c r="U578" s="73"/>
    </row>
    <row r="579" spans="2:21" x14ac:dyDescent="0.3">
      <c r="B579" s="73"/>
      <c r="C579" s="74"/>
      <c r="D579" s="73"/>
      <c r="E579" s="73"/>
      <c r="F579" s="73"/>
      <c r="G579" s="73"/>
      <c r="H579" s="73"/>
      <c r="I579" s="73"/>
      <c r="J579" s="73"/>
      <c r="K579" s="73"/>
      <c r="L579" s="73"/>
      <c r="M579" s="73"/>
      <c r="N579" s="73"/>
      <c r="O579" s="73"/>
      <c r="P579" s="73"/>
      <c r="Q579" s="73"/>
      <c r="R579" s="73"/>
      <c r="S579" s="73"/>
      <c r="T579" s="73"/>
      <c r="U579" s="73"/>
    </row>
    <row r="580" spans="2:21" x14ac:dyDescent="0.3">
      <c r="B580" s="73"/>
      <c r="C580" s="74"/>
      <c r="D580" s="73"/>
      <c r="E580" s="73"/>
      <c r="F580" s="73"/>
      <c r="G580" s="73"/>
      <c r="H580" s="73"/>
      <c r="I580" s="73"/>
      <c r="J580" s="73"/>
      <c r="K580" s="73"/>
      <c r="L580" s="73"/>
      <c r="M580" s="73"/>
      <c r="N580" s="73"/>
      <c r="O580" s="73"/>
      <c r="P580" s="73"/>
      <c r="Q580" s="73"/>
      <c r="R580" s="73"/>
      <c r="S580" s="73"/>
      <c r="T580" s="73"/>
      <c r="U580" s="73"/>
    </row>
  </sheetData>
  <mergeCells count="286">
    <mergeCell ref="C55:P55"/>
    <mergeCell ref="Q55:U55"/>
    <mergeCell ref="C56:P56"/>
    <mergeCell ref="Q56:U56"/>
    <mergeCell ref="V56:AB56"/>
    <mergeCell ref="Z49:Z54"/>
    <mergeCell ref="AA49:AA54"/>
    <mergeCell ref="AB49:AB54"/>
    <mergeCell ref="AC49:AC54"/>
    <mergeCell ref="D50:E52"/>
    <mergeCell ref="J50:K52"/>
    <mergeCell ref="P52:P54"/>
    <mergeCell ref="T49:T54"/>
    <mergeCell ref="U49:U54"/>
    <mergeCell ref="V49:V54"/>
    <mergeCell ref="W49:W54"/>
    <mergeCell ref="X49:X54"/>
    <mergeCell ref="Y49:Y54"/>
    <mergeCell ref="N49:N54"/>
    <mergeCell ref="O49:O54"/>
    <mergeCell ref="P49:P51"/>
    <mergeCell ref="Q49:Q54"/>
    <mergeCell ref="R49:R54"/>
    <mergeCell ref="S49:S54"/>
    <mergeCell ref="AB43:AB48"/>
    <mergeCell ref="D44:E46"/>
    <mergeCell ref="J44:K46"/>
    <mergeCell ref="P46:P48"/>
    <mergeCell ref="B49:B54"/>
    <mergeCell ref="C49:C54"/>
    <mergeCell ref="F49:I50"/>
    <mergeCell ref="L49:L54"/>
    <mergeCell ref="M49:M54"/>
    <mergeCell ref="U43:U48"/>
    <mergeCell ref="V43:V48"/>
    <mergeCell ref="W43:W48"/>
    <mergeCell ref="X43:X48"/>
    <mergeCell ref="Y43:Y48"/>
    <mergeCell ref="Z43:Z48"/>
    <mergeCell ref="O43:O48"/>
    <mergeCell ref="P43:P45"/>
    <mergeCell ref="Q43:Q48"/>
    <mergeCell ref="R43:R48"/>
    <mergeCell ref="S43:S48"/>
    <mergeCell ref="T43:T48"/>
    <mergeCell ref="R31:R36"/>
    <mergeCell ref="AC37:AC42"/>
    <mergeCell ref="D39:F40"/>
    <mergeCell ref="P40:P42"/>
    <mergeCell ref="G42:H42"/>
    <mergeCell ref="B43:B48"/>
    <mergeCell ref="C43:C48"/>
    <mergeCell ref="F43:I44"/>
    <mergeCell ref="L43:L48"/>
    <mergeCell ref="M43:M48"/>
    <mergeCell ref="N43:N48"/>
    <mergeCell ref="W37:W42"/>
    <mergeCell ref="X37:X42"/>
    <mergeCell ref="Y37:Y42"/>
    <mergeCell ref="Z37:Z42"/>
    <mergeCell ref="AA37:AA42"/>
    <mergeCell ref="AB37:AB42"/>
    <mergeCell ref="Q37:Q42"/>
    <mergeCell ref="R37:R42"/>
    <mergeCell ref="S37:S42"/>
    <mergeCell ref="T37:T42"/>
    <mergeCell ref="U37:U42"/>
    <mergeCell ref="V37:V42"/>
    <mergeCell ref="AA43:AA48"/>
    <mergeCell ref="AJ32:AJ33"/>
    <mergeCell ref="AR34:AR35"/>
    <mergeCell ref="AS34:AS35"/>
    <mergeCell ref="B37:B42"/>
    <mergeCell ref="C37:C42"/>
    <mergeCell ref="G37:H37"/>
    <mergeCell ref="L37:L42"/>
    <mergeCell ref="M37:M42"/>
    <mergeCell ref="N37:N42"/>
    <mergeCell ref="O37:O42"/>
    <mergeCell ref="P37:P39"/>
    <mergeCell ref="AL34:AL35"/>
    <mergeCell ref="AM34:AM35"/>
    <mergeCell ref="AN34:AN35"/>
    <mergeCell ref="AO34:AO35"/>
    <mergeCell ref="AP34:AP35"/>
    <mergeCell ref="AQ34:AQ35"/>
    <mergeCell ref="W31:W36"/>
    <mergeCell ref="X31:X36"/>
    <mergeCell ref="Y31:Y36"/>
    <mergeCell ref="Z31:Z36"/>
    <mergeCell ref="O31:O36"/>
    <mergeCell ref="P31:P33"/>
    <mergeCell ref="Q31:Q36"/>
    <mergeCell ref="AS30:AS31"/>
    <mergeCell ref="B31:B36"/>
    <mergeCell ref="C31:C36"/>
    <mergeCell ref="F31:I32"/>
    <mergeCell ref="L31:L36"/>
    <mergeCell ref="M31:M36"/>
    <mergeCell ref="N31:N36"/>
    <mergeCell ref="AQ32:AQ33"/>
    <mergeCell ref="AR32:AR33"/>
    <mergeCell ref="AS32:AS33"/>
    <mergeCell ref="D33:E34"/>
    <mergeCell ref="J33:K34"/>
    <mergeCell ref="P34:P36"/>
    <mergeCell ref="AH34:AH35"/>
    <mergeCell ref="AI34:AI35"/>
    <mergeCell ref="AJ34:AJ35"/>
    <mergeCell ref="AK34:AK35"/>
    <mergeCell ref="AK32:AK33"/>
    <mergeCell ref="AL32:AL33"/>
    <mergeCell ref="AM32:AM33"/>
    <mergeCell ref="AN32:AN33"/>
    <mergeCell ref="AO32:AO33"/>
    <mergeCell ref="AP32:AP33"/>
    <mergeCell ref="AA31:AA36"/>
    <mergeCell ref="F29:I30"/>
    <mergeCell ref="AH30:AH31"/>
    <mergeCell ref="AI30:AI31"/>
    <mergeCell ref="AJ30:AJ31"/>
    <mergeCell ref="AK30:AK31"/>
    <mergeCell ref="AL30:AL31"/>
    <mergeCell ref="AM30:AM31"/>
    <mergeCell ref="AN30:AN31"/>
    <mergeCell ref="AO30:AO31"/>
    <mergeCell ref="AM28:AM29"/>
    <mergeCell ref="AN28:AN29"/>
    <mergeCell ref="AO28:AO29"/>
    <mergeCell ref="U31:U36"/>
    <mergeCell ref="V31:V36"/>
    <mergeCell ref="S25:S30"/>
    <mergeCell ref="T25:T30"/>
    <mergeCell ref="U25:U30"/>
    <mergeCell ref="V25:V30"/>
    <mergeCell ref="S31:S36"/>
    <mergeCell ref="T31:T36"/>
    <mergeCell ref="AB31:AB36"/>
    <mergeCell ref="AC31:AC36"/>
    <mergeCell ref="AH32:AH33"/>
    <mergeCell ref="AI32:AI33"/>
    <mergeCell ref="AQ26:AQ27"/>
    <mergeCell ref="AR26:AR27"/>
    <mergeCell ref="AS26:AS27"/>
    <mergeCell ref="J28:K29"/>
    <mergeCell ref="P28:P30"/>
    <mergeCell ref="AH28:AH29"/>
    <mergeCell ref="AI28:AI29"/>
    <mergeCell ref="AJ28:AJ29"/>
    <mergeCell ref="AK28:AK29"/>
    <mergeCell ref="AL28:AL29"/>
    <mergeCell ref="AK26:AK27"/>
    <mergeCell ref="AL26:AL27"/>
    <mergeCell ref="AM26:AM27"/>
    <mergeCell ref="AN26:AN27"/>
    <mergeCell ref="AO26:AO27"/>
    <mergeCell ref="AP26:AP27"/>
    <mergeCell ref="AC25:AC30"/>
    <mergeCell ref="AS28:AS29"/>
    <mergeCell ref="AP28:AP29"/>
    <mergeCell ref="AQ28:AQ29"/>
    <mergeCell ref="AR28:AR29"/>
    <mergeCell ref="AP30:AP31"/>
    <mergeCell ref="AQ30:AQ31"/>
    <mergeCell ref="AR30:AR31"/>
    <mergeCell ref="B25:B30"/>
    <mergeCell ref="C25:C30"/>
    <mergeCell ref="L25:L30"/>
    <mergeCell ref="M25:M30"/>
    <mergeCell ref="N25:N30"/>
    <mergeCell ref="O25:O30"/>
    <mergeCell ref="P25:P27"/>
    <mergeCell ref="AL22:AL23"/>
    <mergeCell ref="AM22:AM23"/>
    <mergeCell ref="B19:B24"/>
    <mergeCell ref="C19:C24"/>
    <mergeCell ref="D26:E27"/>
    <mergeCell ref="J26:K27"/>
    <mergeCell ref="AH26:AH27"/>
    <mergeCell ref="AI26:AI27"/>
    <mergeCell ref="AJ26:AJ27"/>
    <mergeCell ref="W25:W30"/>
    <mergeCell ref="X25:X30"/>
    <mergeCell ref="Y25:Y30"/>
    <mergeCell ref="Z25:Z30"/>
    <mergeCell ref="AA25:AA30"/>
    <mergeCell ref="AB25:AB30"/>
    <mergeCell ref="Q25:Q30"/>
    <mergeCell ref="R25:R30"/>
    <mergeCell ref="AP20:AP21"/>
    <mergeCell ref="AQ20:AQ21"/>
    <mergeCell ref="AR20:AR21"/>
    <mergeCell ref="AS20:AS21"/>
    <mergeCell ref="J22:K23"/>
    <mergeCell ref="P22:P24"/>
    <mergeCell ref="AH22:AH23"/>
    <mergeCell ref="AI22:AI23"/>
    <mergeCell ref="AJ22:AJ23"/>
    <mergeCell ref="AK22:AK23"/>
    <mergeCell ref="AJ20:AJ21"/>
    <mergeCell ref="AK20:AK21"/>
    <mergeCell ref="AL20:AL21"/>
    <mergeCell ref="AM20:AM21"/>
    <mergeCell ref="AN20:AN21"/>
    <mergeCell ref="AO20:AO21"/>
    <mergeCell ref="AB19:AB24"/>
    <mergeCell ref="AC19:AC24"/>
    <mergeCell ref="AR22:AR23"/>
    <mergeCell ref="AS22:AS23"/>
    <mergeCell ref="AN22:AN23"/>
    <mergeCell ref="AO22:AO23"/>
    <mergeCell ref="AP22:AP23"/>
    <mergeCell ref="AQ22:AQ23"/>
    <mergeCell ref="D20:E21"/>
    <mergeCell ref="J20:K21"/>
    <mergeCell ref="AH20:AH21"/>
    <mergeCell ref="AI20:AI21"/>
    <mergeCell ref="V19:V24"/>
    <mergeCell ref="W19:W24"/>
    <mergeCell ref="X19:X24"/>
    <mergeCell ref="Y19:Y24"/>
    <mergeCell ref="Z19:Z24"/>
    <mergeCell ref="AA19:AA24"/>
    <mergeCell ref="P19:P21"/>
    <mergeCell ref="Q19:Q24"/>
    <mergeCell ref="R19:R24"/>
    <mergeCell ref="S19:S24"/>
    <mergeCell ref="T19:T24"/>
    <mergeCell ref="U19:U24"/>
    <mergeCell ref="L19:L24"/>
    <mergeCell ref="M19:M24"/>
    <mergeCell ref="N19:N24"/>
    <mergeCell ref="O19:O24"/>
    <mergeCell ref="F23:I24"/>
    <mergeCell ref="B13:B18"/>
    <mergeCell ref="C13:C18"/>
    <mergeCell ref="F13:I14"/>
    <mergeCell ref="L13:L18"/>
    <mergeCell ref="M13:M18"/>
    <mergeCell ref="Z13:Z18"/>
    <mergeCell ref="AA13:AA18"/>
    <mergeCell ref="AB13:AB18"/>
    <mergeCell ref="AC13:AC18"/>
    <mergeCell ref="D16:E17"/>
    <mergeCell ref="J16:K17"/>
    <mergeCell ref="P16:P18"/>
    <mergeCell ref="T13:T18"/>
    <mergeCell ref="U13:U18"/>
    <mergeCell ref="V13:V18"/>
    <mergeCell ref="W13:W18"/>
    <mergeCell ref="X13:X18"/>
    <mergeCell ref="Y13:Y18"/>
    <mergeCell ref="N13:N18"/>
    <mergeCell ref="O13:O18"/>
    <mergeCell ref="P13:P15"/>
    <mergeCell ref="Q13:Q18"/>
    <mergeCell ref="R13:R18"/>
    <mergeCell ref="S13:S18"/>
    <mergeCell ref="B10:AB10"/>
    <mergeCell ref="B11:B12"/>
    <mergeCell ref="C11:C12"/>
    <mergeCell ref="D11:K12"/>
    <mergeCell ref="L11:L12"/>
    <mergeCell ref="M11:M12"/>
    <mergeCell ref="N11:N12"/>
    <mergeCell ref="O11:O12"/>
    <mergeCell ref="P11:P12"/>
    <mergeCell ref="Q11:Q12"/>
    <mergeCell ref="R11:R12"/>
    <mergeCell ref="S11:S12"/>
    <mergeCell ref="T11:T12"/>
    <mergeCell ref="U11:U12"/>
    <mergeCell ref="V11:AB11"/>
    <mergeCell ref="B8:AB8"/>
    <mergeCell ref="AC8:AD8"/>
    <mergeCell ref="AE8:AH8"/>
    <mergeCell ref="B9:O9"/>
    <mergeCell ref="P9:AB9"/>
    <mergeCell ref="AC9:AD9"/>
    <mergeCell ref="B1:AB7"/>
    <mergeCell ref="AC2:AD2"/>
    <mergeCell ref="AC3:AD3"/>
    <mergeCell ref="AC4:AD4"/>
    <mergeCell ref="AC5:AD5"/>
    <mergeCell ref="AC6:AD6"/>
    <mergeCell ref="AC7:AD7"/>
  </mergeCells>
  <printOptions horizontalCentered="1"/>
  <pageMargins left="0.55118110236220474" right="0.55118110236220474" top="0.55118110236220474" bottom="0.55118110236220474" header="0.31496062992125984" footer="0.31496062992125984"/>
  <pageSetup paperSize="9" scale="41" fitToWidth="2" orientation="landscape" r:id="rId1"/>
  <headerFooter>
    <oddHeader>&amp;A</oddHeader>
    <oddFooter>Page &amp;P of &amp;N</oddFooter>
  </headerFooter>
  <colBreaks count="1" manualBreakCount="1">
    <brk id="28"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Sheet1</vt:lpstr>
      <vt:lpstr>Abstract Summary</vt:lpstr>
      <vt:lpstr>Abstract</vt:lpstr>
      <vt:lpstr>M.Sheet</vt:lpstr>
      <vt:lpstr>HPC</vt:lpstr>
      <vt:lpstr>PCC Drain </vt:lpstr>
      <vt:lpstr>PQC Panels </vt:lpstr>
      <vt:lpstr>Top Encas</vt:lpstr>
      <vt:lpstr>Drain BBS </vt:lpstr>
      <vt:lpstr>Box Culvert BBS </vt:lpstr>
      <vt:lpstr>Abstract!Print_Area</vt:lpstr>
      <vt:lpstr>'Abstract Summary'!Print_Area</vt:lpstr>
      <vt:lpstr>'Box Culvert BBS '!Print_Area</vt:lpstr>
      <vt:lpstr>'Drain BBS '!Print_Area</vt:lpstr>
      <vt:lpstr>M.Sheet!Print_Area</vt:lpstr>
      <vt:lpstr>'PCC Drain '!Print_Area</vt:lpstr>
      <vt:lpstr>'PQC Panels '!Print_Area</vt:lpstr>
      <vt:lpstr>'Top Encas'!Print_Area</vt:lpstr>
      <vt:lpstr>Abstract!Print_Titles</vt:lpstr>
      <vt:lpstr>'Box Culvert BBS '!Print_Titles</vt:lpstr>
      <vt:lpstr>M.Sheet!Print_Titles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Rithis Senthil</dc:creator>
  <cp:lastModifiedBy>Sanjeev Kumar Sharma</cp:lastModifiedBy>
  <cp:lastPrinted>2026-04-20T15:09:42Z</cp:lastPrinted>
  <dcterms:created xsi:type="dcterms:W3CDTF">2015-06-05T18:17:20Z</dcterms:created>
  <dcterms:modified xsi:type="dcterms:W3CDTF">2026-04-20T15:09:57Z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W_App_Wid" linkTarget="Prop_CW_App_Wid">
    <vt:lpwstr>#REF!</vt:lpwstr>
  </property>
  <property fmtid="{D5CDD505-2E9C-101B-9397-08002B2CF9AE}" pid="3" name="CW_Wid" linkTarget="Prop_CW_Wid">
    <vt:lpwstr>#REF!</vt:lpwstr>
  </property>
</Properties>
</file>